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CENSO DE CONSTRUCCIÓN\2025\Boletin IV TRIMESTRE 2025\"/>
    </mc:Choice>
  </mc:AlternateContent>
  <bookViews>
    <workbookView xWindow="0" yWindow="0" windowWidth="28800" windowHeight="12430"/>
  </bookViews>
  <sheets>
    <sheet name="Cuadro_3" sheetId="1" r:id="rId1"/>
  </sheets>
  <definedNames>
    <definedName name="_xlnm._FilterDatabase" localSheetId="0" hidden="1">Cuadro_3!$I$4:$I$300</definedName>
    <definedName name="_xlnm.Print_Area" localSheetId="0">Cuadro_3!$A$1:$I$268</definedName>
    <definedName name="_xlnm.Print_Titles" localSheetId="0">Cuadro_3!$1:$11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1" l="1"/>
  <c r="E243" i="1" l="1"/>
  <c r="D243" i="1"/>
  <c r="C243" i="1"/>
  <c r="I202" i="1"/>
  <c r="I198" i="1"/>
  <c r="H198" i="1"/>
  <c r="G198" i="1"/>
  <c r="F198" i="1"/>
  <c r="E198" i="1"/>
  <c r="D198" i="1"/>
  <c r="C198" i="1"/>
  <c r="B197" i="1"/>
  <c r="I194" i="1"/>
  <c r="H194" i="1"/>
  <c r="G194" i="1"/>
  <c r="F194" i="1"/>
  <c r="E194" i="1"/>
  <c r="D194" i="1"/>
  <c r="C194" i="1"/>
  <c r="B251" i="1" l="1"/>
  <c r="B215" i="1"/>
  <c r="B200" i="1"/>
  <c r="B196" i="1"/>
  <c r="B199" i="1" l="1"/>
  <c r="I232" i="1" l="1"/>
  <c r="H232" i="1"/>
  <c r="G232" i="1"/>
  <c r="F232" i="1"/>
  <c r="E232" i="1"/>
  <c r="D232" i="1"/>
  <c r="C232" i="1"/>
  <c r="B233" i="1"/>
  <c r="B232" i="1" s="1"/>
  <c r="C235" i="1"/>
  <c r="D235" i="1"/>
  <c r="E235" i="1"/>
  <c r="F235" i="1"/>
  <c r="G235" i="1"/>
  <c r="H235" i="1"/>
  <c r="I235" i="1"/>
  <c r="B193" i="1"/>
  <c r="B163" i="1"/>
  <c r="I160" i="1"/>
  <c r="H160" i="1"/>
  <c r="G160" i="1"/>
  <c r="F160" i="1"/>
  <c r="E160" i="1"/>
  <c r="D160" i="1"/>
  <c r="F155" i="1"/>
  <c r="B154" i="1"/>
  <c r="B103" i="1" l="1"/>
  <c r="I99" i="1"/>
  <c r="H99" i="1"/>
  <c r="G99" i="1"/>
  <c r="F99" i="1"/>
  <c r="E99" i="1"/>
  <c r="D99" i="1"/>
  <c r="C99" i="1"/>
  <c r="B102" i="1" l="1"/>
  <c r="I52" i="1" l="1"/>
  <c r="H52" i="1"/>
  <c r="G52" i="1"/>
  <c r="F52" i="1"/>
  <c r="E52" i="1"/>
  <c r="D52" i="1"/>
  <c r="C52" i="1"/>
  <c r="B56" i="1"/>
  <c r="B53" i="1"/>
  <c r="B55" i="1" l="1"/>
  <c r="B31" i="1"/>
  <c r="C240" i="1" l="1"/>
  <c r="F240" i="1"/>
  <c r="D240" i="1"/>
  <c r="E240" i="1"/>
  <c r="G240" i="1"/>
  <c r="H240" i="1"/>
  <c r="I240" i="1"/>
  <c r="B242" i="1"/>
  <c r="B241" i="1"/>
  <c r="F153" i="1"/>
  <c r="B240" i="1" l="1"/>
  <c r="D120" i="1"/>
  <c r="T61" i="1" l="1"/>
  <c r="U61" i="1"/>
  <c r="B60" i="1" l="1"/>
  <c r="G15" i="1" l="1"/>
  <c r="F15" i="1"/>
  <c r="E25" i="1"/>
  <c r="F25" i="1"/>
  <c r="E32" i="1"/>
  <c r="F32" i="1"/>
  <c r="F36" i="1"/>
  <c r="F39" i="1"/>
  <c r="I59" i="1"/>
  <c r="H59" i="1"/>
  <c r="G59" i="1"/>
  <c r="F59" i="1"/>
  <c r="E59" i="1"/>
  <c r="D59" i="1"/>
  <c r="C59" i="1"/>
  <c r="I64" i="1"/>
  <c r="H64" i="1"/>
  <c r="G64" i="1"/>
  <c r="F64" i="1"/>
  <c r="E64" i="1"/>
  <c r="D64" i="1"/>
  <c r="C64" i="1"/>
  <c r="I69" i="1"/>
  <c r="H69" i="1"/>
  <c r="G69" i="1"/>
  <c r="F69" i="1"/>
  <c r="E69" i="1"/>
  <c r="D69" i="1"/>
  <c r="C69" i="1"/>
  <c r="I74" i="1"/>
  <c r="H74" i="1"/>
  <c r="G74" i="1"/>
  <c r="F74" i="1"/>
  <c r="E74" i="1"/>
  <c r="D74" i="1"/>
  <c r="C74" i="1"/>
  <c r="I79" i="1"/>
  <c r="C79" i="1"/>
  <c r="D79" i="1"/>
  <c r="E79" i="1"/>
  <c r="F79" i="1"/>
  <c r="G79" i="1"/>
  <c r="H79" i="1"/>
  <c r="I84" i="1"/>
  <c r="H84" i="1"/>
  <c r="G84" i="1"/>
  <c r="F84" i="1"/>
  <c r="E84" i="1"/>
  <c r="D84" i="1"/>
  <c r="C84" i="1"/>
  <c r="I89" i="1"/>
  <c r="H89" i="1"/>
  <c r="G89" i="1"/>
  <c r="F89" i="1"/>
  <c r="E89" i="1"/>
  <c r="D89" i="1"/>
  <c r="C89" i="1"/>
  <c r="I94" i="1"/>
  <c r="H94" i="1"/>
  <c r="G94" i="1"/>
  <c r="F94" i="1"/>
  <c r="E94" i="1"/>
  <c r="D94" i="1"/>
  <c r="C94" i="1"/>
  <c r="I105" i="1"/>
  <c r="H105" i="1"/>
  <c r="G105" i="1"/>
  <c r="F105" i="1"/>
  <c r="I110" i="1"/>
  <c r="H110" i="1"/>
  <c r="G110" i="1"/>
  <c r="F110" i="1"/>
  <c r="E110" i="1"/>
  <c r="D110" i="1"/>
  <c r="C110" i="1"/>
  <c r="I115" i="1"/>
  <c r="H115" i="1"/>
  <c r="G115" i="1"/>
  <c r="F115" i="1"/>
  <c r="E115" i="1"/>
  <c r="D115" i="1"/>
  <c r="C115" i="1"/>
  <c r="I120" i="1"/>
  <c r="H120" i="1"/>
  <c r="G120" i="1"/>
  <c r="F120" i="1"/>
  <c r="E120" i="1"/>
  <c r="C120" i="1"/>
  <c r="G126" i="1"/>
  <c r="H126" i="1"/>
  <c r="I153" i="1"/>
  <c r="H153" i="1"/>
  <c r="G153" i="1"/>
  <c r="E153" i="1"/>
  <c r="C153" i="1"/>
  <c r="I155" i="1"/>
  <c r="H155" i="1"/>
  <c r="G155" i="1"/>
  <c r="E155" i="1"/>
  <c r="D155" i="1"/>
  <c r="C155" i="1"/>
  <c r="I171" i="1" l="1"/>
  <c r="H171" i="1"/>
  <c r="E164" i="1"/>
  <c r="D164" i="1"/>
  <c r="C164" i="1"/>
  <c r="G171" i="1"/>
  <c r="F171" i="1"/>
  <c r="E171" i="1"/>
  <c r="D171" i="1"/>
  <c r="C171" i="1"/>
  <c r="I176" i="1"/>
  <c r="H176" i="1"/>
  <c r="G176" i="1"/>
  <c r="F176" i="1"/>
  <c r="E176" i="1"/>
  <c r="D176" i="1"/>
  <c r="C176" i="1"/>
  <c r="I181" i="1"/>
  <c r="H181" i="1"/>
  <c r="G181" i="1"/>
  <c r="F181" i="1"/>
  <c r="E181" i="1"/>
  <c r="D181" i="1"/>
  <c r="C181" i="1"/>
  <c r="I186" i="1"/>
  <c r="H186" i="1"/>
  <c r="G186" i="1"/>
  <c r="F186" i="1"/>
  <c r="E186" i="1"/>
  <c r="D186" i="1"/>
  <c r="C186" i="1"/>
  <c r="I192" i="1"/>
  <c r="H192" i="1"/>
  <c r="G192" i="1"/>
  <c r="F192" i="1"/>
  <c r="E192" i="1"/>
  <c r="D192" i="1"/>
  <c r="C192" i="1"/>
  <c r="H202" i="1"/>
  <c r="G202" i="1"/>
  <c r="F202" i="1"/>
  <c r="E202" i="1"/>
  <c r="D202" i="1"/>
  <c r="C202" i="1"/>
  <c r="I207" i="1"/>
  <c r="H207" i="1"/>
  <c r="G207" i="1"/>
  <c r="F207" i="1"/>
  <c r="E207" i="1"/>
  <c r="D207" i="1"/>
  <c r="C207" i="1"/>
  <c r="I212" i="1"/>
  <c r="H212" i="1"/>
  <c r="G212" i="1"/>
  <c r="F212" i="1"/>
  <c r="E212" i="1"/>
  <c r="D212" i="1"/>
  <c r="C212" i="1"/>
  <c r="I217" i="1"/>
  <c r="H217" i="1"/>
  <c r="G217" i="1"/>
  <c r="F217" i="1"/>
  <c r="E217" i="1"/>
  <c r="D217" i="1"/>
  <c r="C217" i="1"/>
  <c r="I222" i="1"/>
  <c r="H222" i="1"/>
  <c r="G222" i="1"/>
  <c r="F222" i="1"/>
  <c r="E222" i="1"/>
  <c r="D222" i="1"/>
  <c r="C222" i="1"/>
  <c r="I227" i="1"/>
  <c r="H227" i="1"/>
  <c r="G227" i="1"/>
  <c r="F227" i="1"/>
  <c r="E227" i="1"/>
  <c r="D227" i="1"/>
  <c r="C227" i="1"/>
  <c r="G243" i="1"/>
  <c r="H243" i="1"/>
  <c r="I243" i="1"/>
  <c r="F243" i="1"/>
  <c r="F248" i="1"/>
  <c r="I253" i="1"/>
  <c r="H253" i="1"/>
  <c r="G253" i="1"/>
  <c r="F253" i="1"/>
  <c r="E253" i="1"/>
  <c r="D253" i="1"/>
  <c r="C253" i="1"/>
  <c r="I248" i="1"/>
  <c r="H248" i="1"/>
  <c r="G248" i="1"/>
  <c r="E248" i="1"/>
  <c r="D248" i="1"/>
  <c r="C248" i="1"/>
  <c r="D206" i="1" l="1"/>
  <c r="E170" i="1"/>
  <c r="C170" i="1"/>
  <c r="F170" i="1"/>
  <c r="C206" i="1"/>
  <c r="D170" i="1"/>
  <c r="F206" i="1"/>
  <c r="H206" i="1"/>
  <c r="G170" i="1"/>
  <c r="I206" i="1"/>
  <c r="E206" i="1"/>
  <c r="G206" i="1"/>
  <c r="H170" i="1"/>
  <c r="I170" i="1"/>
  <c r="B211" i="1"/>
  <c r="B195" i="1" l="1"/>
  <c r="B194" i="1" s="1"/>
  <c r="B201" i="1"/>
  <c r="B198" i="1" s="1"/>
  <c r="B247" i="1"/>
  <c r="B184" i="1"/>
  <c r="B257" i="1"/>
  <c r="B19" i="1" l="1"/>
  <c r="C15" i="1"/>
  <c r="D15" i="1"/>
  <c r="E15" i="1"/>
  <c r="H15" i="1"/>
  <c r="I15" i="1"/>
  <c r="B24" i="1"/>
  <c r="C20" i="1"/>
  <c r="D20" i="1"/>
  <c r="E20" i="1"/>
  <c r="F20" i="1"/>
  <c r="G20" i="1"/>
  <c r="H20" i="1"/>
  <c r="I20" i="1"/>
  <c r="B29" i="1"/>
  <c r="C25" i="1"/>
  <c r="D25" i="1"/>
  <c r="G25" i="1"/>
  <c r="H25" i="1"/>
  <c r="I25" i="1"/>
  <c r="C30" i="1"/>
  <c r="D30" i="1"/>
  <c r="E30" i="1"/>
  <c r="F30" i="1"/>
  <c r="G30" i="1"/>
  <c r="H30" i="1"/>
  <c r="I30" i="1"/>
  <c r="B35" i="1"/>
  <c r="C32" i="1"/>
  <c r="C36" i="1"/>
  <c r="D32" i="1"/>
  <c r="G32" i="1"/>
  <c r="H32" i="1"/>
  <c r="I32" i="1"/>
  <c r="D36" i="1"/>
  <c r="E36" i="1"/>
  <c r="G36" i="1"/>
  <c r="H36" i="1"/>
  <c r="I36" i="1"/>
  <c r="B38" i="1"/>
  <c r="B43" i="1"/>
  <c r="C39" i="1"/>
  <c r="D39" i="1"/>
  <c r="E39" i="1"/>
  <c r="G39" i="1"/>
  <c r="H39" i="1"/>
  <c r="I39" i="1"/>
  <c r="C44" i="1"/>
  <c r="D44" i="1"/>
  <c r="E44" i="1"/>
  <c r="F44" i="1"/>
  <c r="G44" i="1"/>
  <c r="H44" i="1"/>
  <c r="I44" i="1"/>
  <c r="B51" i="1"/>
  <c r="C46" i="1"/>
  <c r="D46" i="1"/>
  <c r="E46" i="1"/>
  <c r="F46" i="1"/>
  <c r="G46" i="1"/>
  <c r="H46" i="1"/>
  <c r="I46" i="1"/>
  <c r="C48" i="1"/>
  <c r="D48" i="1"/>
  <c r="E48" i="1"/>
  <c r="F48" i="1"/>
  <c r="G48" i="1"/>
  <c r="H48" i="1"/>
  <c r="I48" i="1"/>
  <c r="B63" i="1"/>
  <c r="B68" i="1"/>
  <c r="B73" i="1"/>
  <c r="B78" i="1"/>
  <c r="B83" i="1"/>
  <c r="B88" i="1"/>
  <c r="B93" i="1"/>
  <c r="B101" i="1"/>
  <c r="C105" i="1"/>
  <c r="D105" i="1"/>
  <c r="E105" i="1"/>
  <c r="B119" i="1"/>
  <c r="B98" i="1"/>
  <c r="B109" i="1"/>
  <c r="B114" i="1"/>
  <c r="B124" i="1"/>
  <c r="I126" i="1"/>
  <c r="C126" i="1"/>
  <c r="D126" i="1"/>
  <c r="E126" i="1"/>
  <c r="F126" i="1"/>
  <c r="C131" i="1"/>
  <c r="D131" i="1"/>
  <c r="E131" i="1"/>
  <c r="F131" i="1"/>
  <c r="G131" i="1"/>
  <c r="H131" i="1"/>
  <c r="I131" i="1"/>
  <c r="B130" i="1"/>
  <c r="B135" i="1"/>
  <c r="C149" i="1"/>
  <c r="C143" i="1"/>
  <c r="C141" i="1"/>
  <c r="C136" i="1"/>
  <c r="D136" i="1"/>
  <c r="E136" i="1"/>
  <c r="F136" i="1"/>
  <c r="G136" i="1"/>
  <c r="H136" i="1"/>
  <c r="I136" i="1"/>
  <c r="F141" i="1"/>
  <c r="B142" i="1"/>
  <c r="E141" i="1"/>
  <c r="D141" i="1"/>
  <c r="G141" i="1"/>
  <c r="H141" i="1"/>
  <c r="I141" i="1"/>
  <c r="D143" i="1"/>
  <c r="E143" i="1"/>
  <c r="F143" i="1"/>
  <c r="G143" i="1"/>
  <c r="H143" i="1"/>
  <c r="I143" i="1"/>
  <c r="B140" i="1"/>
  <c r="B147" i="1"/>
  <c r="B150" i="1"/>
  <c r="D149" i="1"/>
  <c r="E149" i="1"/>
  <c r="F149" i="1"/>
  <c r="G149" i="1"/>
  <c r="H149" i="1"/>
  <c r="I149" i="1"/>
  <c r="D153" i="1"/>
  <c r="B159" i="1"/>
  <c r="F164" i="1"/>
  <c r="G164" i="1"/>
  <c r="H164" i="1"/>
  <c r="I164" i="1"/>
  <c r="B168" i="1"/>
  <c r="B175" i="1"/>
  <c r="B180" i="1"/>
  <c r="B185" i="1"/>
  <c r="B190" i="1"/>
  <c r="B205" i="1"/>
  <c r="I125" i="1" l="1"/>
  <c r="G125" i="1"/>
  <c r="C125" i="1"/>
  <c r="H125" i="1"/>
  <c r="D125" i="1"/>
  <c r="F125" i="1"/>
  <c r="E125" i="1"/>
  <c r="I14" i="1"/>
  <c r="H14" i="1"/>
  <c r="G14" i="1"/>
  <c r="E14" i="1"/>
  <c r="F14" i="1"/>
  <c r="D14" i="1"/>
  <c r="C14" i="1"/>
  <c r="D58" i="1"/>
  <c r="B216" i="1"/>
  <c r="B221" i="1"/>
  <c r="B226" i="1"/>
  <c r="B231" i="1"/>
  <c r="B252" i="1"/>
  <c r="B239" i="1"/>
  <c r="B225" i="1"/>
  <c r="B213" i="1" l="1"/>
  <c r="B108" i="1" l="1"/>
  <c r="B156" i="1" l="1"/>
  <c r="B153" i="1"/>
  <c r="B152" i="1"/>
  <c r="B145" i="1"/>
  <c r="B146" i="1"/>
  <c r="B141" i="1"/>
  <c r="B157" i="1" l="1"/>
  <c r="B155" i="1" s="1"/>
  <c r="B158" i="1"/>
  <c r="B107" i="1" l="1"/>
  <c r="B106" i="1"/>
  <c r="B105" i="1" l="1"/>
  <c r="B100" i="1"/>
  <c r="B99" i="1" s="1"/>
  <c r="B127" i="1" l="1"/>
  <c r="B246" i="1"/>
  <c r="B256" i="1" l="1"/>
  <c r="B238" i="1"/>
  <c r="B230" i="1"/>
  <c r="B220" i="1"/>
  <c r="B214" i="1"/>
  <c r="B212" i="1" s="1"/>
  <c r="B210" i="1"/>
  <c r="B204" i="1"/>
  <c r="B189" i="1"/>
  <c r="B179" i="1" l="1"/>
  <c r="B174" i="1"/>
  <c r="B255" i="1" l="1"/>
  <c r="B254" i="1"/>
  <c r="B250" i="1"/>
  <c r="B249" i="1"/>
  <c r="B248" i="1" s="1"/>
  <c r="I169" i="1"/>
  <c r="H169" i="1"/>
  <c r="G169" i="1"/>
  <c r="F169" i="1"/>
  <c r="E169" i="1"/>
  <c r="D169" i="1"/>
  <c r="C169" i="1"/>
  <c r="B245" i="1"/>
  <c r="B244" i="1"/>
  <c r="B237" i="1"/>
  <c r="B236" i="1"/>
  <c r="B235" i="1" s="1"/>
  <c r="B229" i="1"/>
  <c r="B228" i="1"/>
  <c r="B224" i="1"/>
  <c r="B223" i="1"/>
  <c r="B219" i="1"/>
  <c r="B218" i="1"/>
  <c r="B209" i="1"/>
  <c r="B208" i="1"/>
  <c r="B203" i="1"/>
  <c r="B188" i="1"/>
  <c r="B187" i="1"/>
  <c r="B183" i="1"/>
  <c r="B182" i="1"/>
  <c r="B178" i="1"/>
  <c r="B177" i="1"/>
  <c r="B173" i="1"/>
  <c r="B172" i="1"/>
  <c r="B167" i="1"/>
  <c r="B166" i="1"/>
  <c r="B165" i="1"/>
  <c r="B162" i="1"/>
  <c r="B161" i="1"/>
  <c r="B160" i="1" s="1"/>
  <c r="B151" i="1"/>
  <c r="B149" i="1" s="1"/>
  <c r="B144" i="1"/>
  <c r="B143" i="1" s="1"/>
  <c r="B139" i="1"/>
  <c r="B138" i="1"/>
  <c r="B137" i="1"/>
  <c r="B134" i="1"/>
  <c r="B133" i="1"/>
  <c r="B132" i="1"/>
  <c r="B129" i="1"/>
  <c r="B128" i="1"/>
  <c r="B123" i="1"/>
  <c r="B122" i="1"/>
  <c r="B121" i="1"/>
  <c r="B118" i="1"/>
  <c r="B117" i="1"/>
  <c r="B116" i="1"/>
  <c r="B113" i="1"/>
  <c r="B112" i="1"/>
  <c r="B111" i="1"/>
  <c r="C58" i="1"/>
  <c r="B97" i="1"/>
  <c r="B96" i="1"/>
  <c r="B95" i="1"/>
  <c r="B92" i="1"/>
  <c r="B91" i="1"/>
  <c r="B90" i="1"/>
  <c r="B87" i="1"/>
  <c r="B86" i="1"/>
  <c r="B85" i="1"/>
  <c r="B82" i="1"/>
  <c r="B81" i="1"/>
  <c r="B80" i="1"/>
  <c r="B77" i="1"/>
  <c r="B76" i="1"/>
  <c r="B75" i="1"/>
  <c r="B72" i="1"/>
  <c r="B71" i="1"/>
  <c r="B70" i="1"/>
  <c r="B67" i="1"/>
  <c r="B66" i="1"/>
  <c r="B65" i="1"/>
  <c r="B62" i="1"/>
  <c r="B61" i="1"/>
  <c r="B54" i="1"/>
  <c r="B52" i="1" s="1"/>
  <c r="B50" i="1"/>
  <c r="B49" i="1"/>
  <c r="B47" i="1"/>
  <c r="B45" i="1"/>
  <c r="B42" i="1"/>
  <c r="B41" i="1"/>
  <c r="B40" i="1"/>
  <c r="B37" i="1"/>
  <c r="B34" i="1"/>
  <c r="B33" i="1"/>
  <c r="B28" i="1"/>
  <c r="B27" i="1"/>
  <c r="B26" i="1"/>
  <c r="B23" i="1"/>
  <c r="B22" i="1"/>
  <c r="B21" i="1"/>
  <c r="B18" i="1"/>
  <c r="B17" i="1"/>
  <c r="B16" i="1"/>
  <c r="B84" i="1" l="1"/>
  <c r="B59" i="1"/>
  <c r="B176" i="1"/>
  <c r="B74" i="1"/>
  <c r="B110" i="1"/>
  <c r="B136" i="1"/>
  <c r="B186" i="1"/>
  <c r="B202" i="1"/>
  <c r="B227" i="1"/>
  <c r="B44" i="1"/>
  <c r="B36" i="1"/>
  <c r="B25" i="1"/>
  <c r="B20" i="1"/>
  <c r="B120" i="1"/>
  <c r="B217" i="1"/>
  <c r="B192" i="1"/>
  <c r="B253" i="1"/>
  <c r="B64" i="1"/>
  <c r="B30" i="1"/>
  <c r="B69" i="1"/>
  <c r="B131" i="1"/>
  <c r="B181" i="1"/>
  <c r="B222" i="1"/>
  <c r="B243" i="1"/>
  <c r="B46" i="1"/>
  <c r="B89" i="1"/>
  <c r="B126" i="1"/>
  <c r="B164" i="1"/>
  <c r="B15" i="1"/>
  <c r="B79" i="1"/>
  <c r="B115" i="1"/>
  <c r="B32" i="1"/>
  <c r="B39" i="1"/>
  <c r="B48" i="1"/>
  <c r="B94" i="1"/>
  <c r="B171" i="1"/>
  <c r="B170" i="1" s="1"/>
  <c r="B207" i="1"/>
  <c r="B206" i="1" s="1"/>
  <c r="E13" i="1"/>
  <c r="H58" i="1"/>
  <c r="D57" i="1"/>
  <c r="F13" i="1"/>
  <c r="I58" i="1"/>
  <c r="G13" i="1"/>
  <c r="G58" i="1"/>
  <c r="H13" i="1"/>
  <c r="C13" i="1"/>
  <c r="E58" i="1"/>
  <c r="D13" i="1"/>
  <c r="I13" i="1"/>
  <c r="F58" i="1"/>
  <c r="B14" i="1" l="1"/>
  <c r="B125" i="1"/>
  <c r="B13" i="1"/>
  <c r="D12" i="1"/>
  <c r="B58" i="1"/>
  <c r="E57" i="1"/>
  <c r="E12" i="1" s="1"/>
  <c r="I57" i="1"/>
  <c r="I12" i="1" s="1"/>
  <c r="C57" i="1"/>
  <c r="C12" i="1" s="1"/>
  <c r="H57" i="1"/>
  <c r="H12" i="1" s="1"/>
  <c r="G57" i="1"/>
  <c r="G12" i="1" s="1"/>
  <c r="F57" i="1"/>
  <c r="F12" i="1" s="1"/>
  <c r="B57" i="1" l="1"/>
  <c r="B169" i="1"/>
  <c r="B12" i="1" l="1"/>
</calcChain>
</file>

<file path=xl/sharedStrings.xml><?xml version="1.0" encoding="utf-8"?>
<sst xmlns="http://schemas.openxmlformats.org/spreadsheetml/2006/main" count="275" uniqueCount="73">
  <si>
    <t>Metros construidos</t>
  </si>
  <si>
    <t>Número de edificaciones</t>
  </si>
  <si>
    <t>Unidades (2)</t>
  </si>
  <si>
    <t>Colón</t>
  </si>
  <si>
    <t>Vivienda individual</t>
  </si>
  <si>
    <t>Primer trimestre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</si>
  <si>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</si>
  <si>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</si>
  <si>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</si>
  <si>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</si>
  <si>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</si>
  <si>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</si>
  <si>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Oficinas</t>
  </si>
  <si>
    <t>Hoteles</t>
  </si>
  <si>
    <t>Hospitales y clínicas</t>
  </si>
  <si>
    <t>Panamá Oeste</t>
  </si>
  <si>
    <t>Arraiján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</si>
  <si>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</si>
  <si>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</si>
  <si>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</si>
  <si>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</si>
  <si>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</si>
  <si>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</si>
  <si>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</si>
  <si>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San Miguelito</t>
  </si>
  <si>
    <t>Industrias</t>
  </si>
  <si>
    <t>(1) Son obras que continúan el proceso constructivo.</t>
  </si>
  <si>
    <t>(3) Incluye cuartos de alquiler y adosadas.</t>
  </si>
  <si>
    <t>La Chorrera: (Continuación)</t>
  </si>
  <si>
    <t>Fuente: Constructoras, inmobiliarias y personas particulares.</t>
  </si>
  <si>
    <t>Centros religiosos</t>
  </si>
  <si>
    <t xml:space="preserve">  Centros educativos</t>
  </si>
  <si>
    <t>Panamá: (Continuación)</t>
  </si>
  <si>
    <t>San Miguelito: (Continuación)</t>
  </si>
  <si>
    <t>Cuarto trimestre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</si>
  <si>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</si>
  <si>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</si>
  <si>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</si>
  <si>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</si>
  <si>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 xml:space="preserve"> Centros religiosos</t>
  </si>
  <si>
    <t>Comercio</t>
  </si>
  <si>
    <t xml:space="preserve">Cuadro 4.  METROS CUADRADOS CONSTRUIDOS EN LOS DISTRITOS DE COLÓN, PANAMÁ, SAN MIGUELITO, ARRAIJÁN Y LA CHORRERA, </t>
  </si>
  <si>
    <t xml:space="preserve">  POR NÚMERO DE EDIFICACIONES, UNIDADES Y ÁREA, SEGÚN TIPO DE EDIFICACIÓN: IV TRIMESTRE 2025 (P)</t>
  </si>
  <si>
    <t>República de Panamá</t>
  </si>
  <si>
    <t>CONTRALORÍA GENERAL DE LA REPÚBLICA</t>
  </si>
  <si>
    <t>Instituto Nacional de Estadística y Censo</t>
  </si>
  <si>
    <t>Tipo de edificación</t>
  </si>
  <si>
    <t>Construcciones nuevas en proceso y culminadas</t>
  </si>
  <si>
    <t xml:space="preserve">Construcciones en seguimiento </t>
  </si>
  <si>
    <t>En proceso (1)</t>
  </si>
  <si>
    <t>2025 (P)</t>
  </si>
  <si>
    <t>Comercios</t>
  </si>
  <si>
    <t xml:space="preserve">  Hospitales y clínicas</t>
  </si>
  <si>
    <t xml:space="preserve"> Otros (4)</t>
  </si>
  <si>
    <t xml:space="preserve"> Vivienda individual</t>
  </si>
  <si>
    <t xml:space="preserve"> Edificio de apartamento (3)</t>
  </si>
  <si>
    <t xml:space="preserve"> Comercio</t>
  </si>
  <si>
    <t xml:space="preserve"> Oficinas</t>
  </si>
  <si>
    <t xml:space="preserve"> Depósitos</t>
  </si>
  <si>
    <t xml:space="preserve"> Administración pública</t>
  </si>
  <si>
    <t xml:space="preserve"> Otros</t>
  </si>
  <si>
    <t xml:space="preserve"> Dúplex</t>
  </si>
  <si>
    <t xml:space="preserve"> Industrias</t>
  </si>
  <si>
    <t xml:space="preserve"> Centros educativos</t>
  </si>
  <si>
    <t xml:space="preserve">        Hospitales y clínicas</t>
  </si>
  <si>
    <t xml:space="preserve">  Industrias</t>
  </si>
  <si>
    <t>Arraiján (Continuación)</t>
  </si>
  <si>
    <t xml:space="preserve">           debe a cambios de diseño efectuados por los informantes.</t>
  </si>
  <si>
    <t xml:space="preserve">NOTA: Obras que iniciaron, continuaron y culminaron el proceso de construcción en el período de referencia. La diferencia en algunos datos publicados, anteriormente, se  </t>
  </si>
  <si>
    <t>(2) Se refiere a unidades de vivienda, locales comerciales y oficinas que contiene un centro comercial, salones en un centro educativo, habitaciones en un hotel, entre otros.</t>
  </si>
  <si>
    <t xml:space="preserve">      deportivos y otros para el esparcimiento. </t>
  </si>
  <si>
    <t xml:space="preserve">(4) Son edificios y estructuras destinadas a albergues, estacionamientos, galeras para criaderos y ceba de animales, clubes, salas de reuniones, cines, teatros, estadios, </t>
  </si>
  <si>
    <t xml:space="preserve">Obras culminadas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</si>
</sst>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41" fontId="4" fillId="2" borderId="0" xfId="3" applyNumberFormat="1" applyFont="1" applyFill="1" applyBorder="1" applyAlignment="1">
      <alignment horizontal="left"/>
    </xf>
    <xf numFmtId="0" fontId="3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164" fontId="2" fillId="2" borderId="3" xfId="2" applyNumberFormat="1" applyFont="1" applyFill="1" applyBorder="1" applyAlignment="1">
      <alignment horizontal="right"/>
    </xf>
    <xf numFmtId="164" fontId="5" fillId="2" borderId="3" xfId="2" applyNumberFormat="1" applyFont="1" applyFill="1" applyBorder="1" applyAlignment="1">
      <alignment horizontal="right"/>
    </xf>
    <xf numFmtId="0" fontId="4" fillId="2" borderId="5" xfId="1" applyFill="1" applyBorder="1" applyAlignment="1">
      <alignment horizontal="right"/>
    </xf>
    <xf numFmtId="0" fontId="4" fillId="2" borderId="7" xfId="1" applyFill="1" applyBorder="1" applyAlignment="1">
      <alignment horizontal="right"/>
    </xf>
    <xf numFmtId="164" fontId="2" fillId="2" borderId="6" xfId="2" applyNumberFormat="1" applyFont="1" applyFill="1" applyBorder="1" applyAlignment="1">
      <alignment horizontal="right"/>
    </xf>
    <xf numFmtId="164" fontId="2" fillId="2" borderId="1" xfId="2" applyNumberFormat="1" applyFont="1" applyFill="1" applyBorder="1" applyAlignment="1">
      <alignment horizontal="right"/>
    </xf>
    <xf numFmtId="164" fontId="5" fillId="2" borderId="0" xfId="2" applyNumberFormat="1" applyFont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left" indent="7"/>
    </xf>
    <xf numFmtId="0" fontId="4" fillId="2" borderId="4" xfId="0" applyFont="1" applyFill="1" applyBorder="1" applyAlignment="1">
      <alignment horizontal="left" indent="7"/>
    </xf>
    <xf numFmtId="164" fontId="0" fillId="2" borderId="0" xfId="0" applyNumberFormat="1" applyFill="1"/>
    <xf numFmtId="164" fontId="4" fillId="2" borderId="3" xfId="1" applyNumberFormat="1" applyFill="1" applyBorder="1" applyAlignment="1">
      <alignment horizontal="right"/>
    </xf>
    <xf numFmtId="164" fontId="4" fillId="2" borderId="0" xfId="1" applyNumberFormat="1" applyFill="1" applyAlignment="1">
      <alignment horizontal="right"/>
    </xf>
    <xf numFmtId="164" fontId="5" fillId="2" borderId="3" xfId="2" applyNumberFormat="1" applyFont="1" applyFill="1" applyBorder="1" applyAlignment="1"/>
    <xf numFmtId="164" fontId="4" fillId="2" borderId="3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3" xfId="0" applyNumberFormat="1" applyFont="1" applyFill="1" applyBorder="1"/>
    <xf numFmtId="0" fontId="0" fillId="2" borderId="0" xfId="0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 indent="2"/>
    </xf>
    <xf numFmtId="166" fontId="3" fillId="2" borderId="0" xfId="0" applyNumberFormat="1" applyFont="1" applyFill="1" applyAlignment="1">
      <alignment horizontal="left" indent="4"/>
    </xf>
    <xf numFmtId="166" fontId="3" fillId="2" borderId="0" xfId="0" applyNumberFormat="1" applyFont="1" applyFill="1" applyAlignment="1">
      <alignment horizontal="left" indent="7"/>
    </xf>
    <xf numFmtId="164" fontId="5" fillId="2" borderId="3" xfId="1" applyNumberFormat="1" applyFont="1" applyFill="1" applyBorder="1"/>
    <xf numFmtId="166" fontId="4" fillId="2" borderId="0" xfId="0" applyNumberFormat="1" applyFont="1" applyFill="1" applyAlignment="1">
      <alignment horizontal="left" indent="4"/>
    </xf>
    <xf numFmtId="164" fontId="2" fillId="2" borderId="0" xfId="2" applyNumberFormat="1" applyFont="1" applyFill="1" applyBorder="1" applyAlignment="1">
      <alignment horizontal="right"/>
    </xf>
    <xf numFmtId="164" fontId="4" fillId="2" borderId="0" xfId="0" applyNumberFormat="1" applyFont="1" applyFill="1"/>
    <xf numFmtId="0" fontId="4" fillId="2" borderId="8" xfId="0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right"/>
    </xf>
    <xf numFmtId="0" fontId="0" fillId="2" borderId="0" xfId="0" applyFill="1" applyBorder="1"/>
    <xf numFmtId="164" fontId="5" fillId="2" borderId="6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/>
    <xf numFmtId="3" fontId="6" fillId="3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164" fontId="5" fillId="2" borderId="0" xfId="1" applyNumberFormat="1" applyFont="1" applyFill="1" applyBorder="1"/>
    <xf numFmtId="164" fontId="0" fillId="2" borderId="0" xfId="0" applyNumberFormat="1" applyFill="1" applyBorder="1"/>
    <xf numFmtId="166" fontId="4" fillId="2" borderId="0" xfId="0" applyNumberFormat="1" applyFont="1" applyFill="1" applyAlignment="1">
      <alignment horizontal="left" indent="2"/>
    </xf>
    <xf numFmtId="164" fontId="4" fillId="2" borderId="3" xfId="1" applyNumberFormat="1" applyFont="1" applyFill="1" applyBorder="1" applyAlignment="1">
      <alignment horizontal="right"/>
    </xf>
    <xf numFmtId="164" fontId="4" fillId="2" borderId="3" xfId="1" applyNumberFormat="1" applyFont="1" applyFill="1" applyBorder="1"/>
    <xf numFmtId="164" fontId="4" fillId="2" borderId="0" xfId="1" applyNumberFormat="1" applyFont="1" applyFill="1" applyAlignment="1">
      <alignment horizontal="right"/>
    </xf>
    <xf numFmtId="164" fontId="4" fillId="2" borderId="6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/>
    <xf numFmtId="164" fontId="4" fillId="2" borderId="0" xfId="1" applyNumberFormat="1" applyFont="1" applyFill="1" applyBorder="1"/>
    <xf numFmtId="164" fontId="4" fillId="2" borderId="2" xfId="1" applyNumberFormat="1" applyFont="1" applyFill="1" applyBorder="1"/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indent="2"/>
    </xf>
    <xf numFmtId="164" fontId="4" fillId="2" borderId="6" xfId="2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>
      <alignment horizontal="right"/>
    </xf>
    <xf numFmtId="49" fontId="4" fillId="2" borderId="0" xfId="1" applyNumberFormat="1" applyFont="1" applyFill="1"/>
    <xf numFmtId="0" fontId="4" fillId="2" borderId="0" xfId="1" applyFont="1" applyFill="1"/>
    <xf numFmtId="49" fontId="4" fillId="2" borderId="0" xfId="1" applyNumberFormat="1" applyFont="1" applyFill="1" applyAlignment="1">
      <alignment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8"/>
  <sheetViews>
    <sheetView tabSelected="1" view="pageBreakPreview" topLeftCell="A127" zoomScaleNormal="90" zoomScaleSheetLayoutView="100" workbookViewId="0">
      <selection activeCell="A201" sqref="A199:XFD201"/>
    </sheetView>
  </sheetViews>
  <sheetFormatPr baseColWidth="10" defaultColWidth="11.375" defaultRowHeight="14.3" x14ac:dyDescent="0.25"/>
  <cols>
    <col min="1" max="1" width="32.375" style="4" customWidth="1"/>
    <col min="2" max="2" width="15" style="4" customWidth="1"/>
    <col min="3" max="9" width="12.75" style="4" customWidth="1"/>
    <col min="10" max="10" width="11.375" style="4"/>
    <col min="11" max="11" width="17.75" style="4" customWidth="1"/>
    <col min="12" max="12" width="12.25" style="4" customWidth="1"/>
    <col min="13" max="13" width="11.375" style="4"/>
    <col min="14" max="14" width="13.625" style="4" bestFit="1" customWidth="1"/>
    <col min="15" max="15" width="11.375" style="4"/>
    <col min="16" max="16" width="51.875" style="4" customWidth="1"/>
    <col min="17" max="21" width="11.375" style="4"/>
  </cols>
  <sheetData>
    <row r="1" spans="1:21" x14ac:dyDescent="0.25">
      <c r="A1" s="87" t="s">
        <v>43</v>
      </c>
      <c r="B1" s="87"/>
      <c r="C1" s="87"/>
      <c r="D1" s="87"/>
      <c r="E1" s="87"/>
      <c r="F1" s="87"/>
      <c r="G1" s="87"/>
      <c r="H1" s="87"/>
      <c r="I1" s="87"/>
    </row>
    <row r="2" spans="1:21" x14ac:dyDescent="0.25">
      <c r="A2" s="88" t="s">
        <v>44</v>
      </c>
      <c r="B2" s="88"/>
      <c r="C2" s="88"/>
      <c r="D2" s="88"/>
      <c r="E2" s="88"/>
      <c r="F2" s="88"/>
      <c r="G2" s="88"/>
      <c r="H2" s="88"/>
      <c r="I2" s="88"/>
    </row>
    <row r="3" spans="1:21" x14ac:dyDescent="0.25">
      <c r="A3" s="87" t="s">
        <v>45</v>
      </c>
      <c r="B3" s="87"/>
      <c r="C3" s="87"/>
      <c r="D3" s="87"/>
      <c r="E3" s="87"/>
      <c r="F3" s="87"/>
      <c r="G3" s="87"/>
      <c r="H3" s="87"/>
      <c r="I3" s="87"/>
    </row>
    <row r="4" spans="1:21" s="3" customFormat="1" ht="12.75" x14ac:dyDescent="0.2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88" t="s">
        <v>41</v>
      </c>
      <c r="B5" s="88"/>
      <c r="C5" s="88"/>
      <c r="D5" s="88"/>
      <c r="E5" s="88"/>
      <c r="F5" s="88"/>
      <c r="G5" s="88"/>
      <c r="H5" s="88"/>
      <c r="I5" s="88"/>
    </row>
    <row r="6" spans="1:21" x14ac:dyDescent="0.25">
      <c r="A6" s="89" t="s">
        <v>42</v>
      </c>
      <c r="B6" s="89"/>
      <c r="C6" s="89"/>
      <c r="D6" s="89"/>
      <c r="E6" s="89"/>
      <c r="F6" s="89"/>
      <c r="G6" s="89"/>
      <c r="H6" s="89"/>
      <c r="I6" s="89"/>
    </row>
    <row r="7" spans="1:21" ht="7.5" customHeight="1" x14ac:dyDescent="0.25">
      <c r="A7" s="44"/>
      <c r="B7" s="45"/>
      <c r="C7" s="45"/>
      <c r="D7" s="45"/>
      <c r="E7" s="45"/>
      <c r="F7" s="45"/>
      <c r="G7" s="45"/>
      <c r="H7" s="45"/>
      <c r="I7" s="46"/>
    </row>
    <row r="8" spans="1:21" ht="21.25" customHeight="1" x14ac:dyDescent="0.25">
      <c r="A8" s="71" t="s">
        <v>46</v>
      </c>
      <c r="B8" s="74" t="s">
        <v>35</v>
      </c>
      <c r="C8" s="77" t="s">
        <v>0</v>
      </c>
      <c r="D8" s="78"/>
      <c r="E8" s="78"/>
      <c r="F8" s="78"/>
      <c r="G8" s="78"/>
      <c r="H8" s="78"/>
      <c r="I8" s="78"/>
    </row>
    <row r="9" spans="1:21" ht="21.25" customHeight="1" x14ac:dyDescent="0.25">
      <c r="A9" s="72"/>
      <c r="B9" s="75"/>
      <c r="C9" s="77" t="s">
        <v>47</v>
      </c>
      <c r="D9" s="78"/>
      <c r="E9" s="79"/>
      <c r="F9" s="83" t="s">
        <v>48</v>
      </c>
      <c r="G9" s="84"/>
      <c r="H9" s="84"/>
      <c r="I9" s="84"/>
    </row>
    <row r="10" spans="1:21" ht="34" customHeight="1" x14ac:dyDescent="0.25">
      <c r="A10" s="72"/>
      <c r="B10" s="75"/>
      <c r="C10" s="80"/>
      <c r="D10" s="81"/>
      <c r="E10" s="82"/>
      <c r="F10" s="59" t="s">
        <v>49</v>
      </c>
      <c r="G10" s="85" t="s">
        <v>72</v>
      </c>
      <c r="H10" s="86"/>
      <c r="I10" s="86"/>
    </row>
    <row r="11" spans="1:21" ht="48.75" customHeight="1" x14ac:dyDescent="0.25">
      <c r="A11" s="73"/>
      <c r="B11" s="76"/>
      <c r="C11" s="60" t="s">
        <v>1</v>
      </c>
      <c r="D11" s="61" t="s">
        <v>2</v>
      </c>
      <c r="E11" s="62" t="s">
        <v>36</v>
      </c>
      <c r="F11" s="63" t="s">
        <v>37</v>
      </c>
      <c r="G11" s="61" t="s">
        <v>1</v>
      </c>
      <c r="H11" s="43" t="s">
        <v>2</v>
      </c>
      <c r="I11" s="64" t="s">
        <v>38</v>
      </c>
    </row>
    <row r="12" spans="1:21" ht="25.85" customHeight="1" x14ac:dyDescent="0.25">
      <c r="A12" s="29" t="s">
        <v>50</v>
      </c>
      <c r="B12" s="13">
        <f t="shared" ref="B12:I12" si="0">B13+B169+B57</f>
        <v>1635749</v>
      </c>
      <c r="C12" s="11">
        <f t="shared" si="0"/>
        <v>3957</v>
      </c>
      <c r="D12" s="11">
        <f t="shared" si="0"/>
        <v>10082</v>
      </c>
      <c r="E12" s="11">
        <f t="shared" si="0"/>
        <v>447679</v>
      </c>
      <c r="F12" s="11">
        <f t="shared" si="0"/>
        <v>1028503</v>
      </c>
      <c r="G12" s="11">
        <f t="shared" si="0"/>
        <v>4841</v>
      </c>
      <c r="H12" s="11">
        <f t="shared" si="0"/>
        <v>10024</v>
      </c>
      <c r="I12" s="36">
        <f t="shared" si="0"/>
        <v>159567</v>
      </c>
      <c r="L12" s="16"/>
    </row>
    <row r="13" spans="1:21" ht="21.75" customHeight="1" x14ac:dyDescent="0.25">
      <c r="A13" s="30" t="s">
        <v>3</v>
      </c>
      <c r="B13" s="7">
        <f>B14</f>
        <v>103067</v>
      </c>
      <c r="C13" s="6">
        <f t="shared" ref="C13:I13" si="1">C14</f>
        <v>89</v>
      </c>
      <c r="D13" s="10">
        <f t="shared" si="1"/>
        <v>319</v>
      </c>
      <c r="E13" s="10">
        <f t="shared" si="1"/>
        <v>26877</v>
      </c>
      <c r="F13" s="10">
        <f t="shared" si="1"/>
        <v>66581</v>
      </c>
      <c r="G13" s="10">
        <f t="shared" si="1"/>
        <v>82</v>
      </c>
      <c r="H13" s="6">
        <f t="shared" si="1"/>
        <v>1619</v>
      </c>
      <c r="I13" s="36">
        <f t="shared" si="1"/>
        <v>9609</v>
      </c>
      <c r="K13" s="16"/>
      <c r="M13" s="16"/>
    </row>
    <row r="14" spans="1:21" ht="19.7" customHeight="1" x14ac:dyDescent="0.25">
      <c r="A14" s="31" t="s">
        <v>3</v>
      </c>
      <c r="B14" s="7">
        <f t="shared" ref="B14:I14" si="2">B15+B20+B25+B36+B46+B52+B32+B39+B30+B48+B44</f>
        <v>103067</v>
      </c>
      <c r="C14" s="6">
        <f t="shared" si="2"/>
        <v>89</v>
      </c>
      <c r="D14" s="10">
        <f t="shared" si="2"/>
        <v>319</v>
      </c>
      <c r="E14" s="10">
        <f t="shared" si="2"/>
        <v>26877</v>
      </c>
      <c r="F14" s="10">
        <f t="shared" si="2"/>
        <v>66581</v>
      </c>
      <c r="G14" s="10">
        <f t="shared" si="2"/>
        <v>82</v>
      </c>
      <c r="H14" s="6">
        <f t="shared" si="2"/>
        <v>1619</v>
      </c>
      <c r="I14" s="36">
        <f t="shared" si="2"/>
        <v>9609</v>
      </c>
      <c r="L14" s="16"/>
      <c r="N14" s="16"/>
    </row>
    <row r="15" spans="1:21" ht="18" customHeight="1" x14ac:dyDescent="0.25">
      <c r="A15" s="32" t="s">
        <v>4</v>
      </c>
      <c r="B15" s="7">
        <f>SUM(B16:B19)</f>
        <v>15565</v>
      </c>
      <c r="C15" s="7">
        <f t="shared" ref="C15:I15" si="3">SUM(C16:C19)</f>
        <v>69</v>
      </c>
      <c r="D15" s="7">
        <f t="shared" si="3"/>
        <v>70</v>
      </c>
      <c r="E15" s="7">
        <f t="shared" si="3"/>
        <v>4007</v>
      </c>
      <c r="F15" s="7">
        <f>SUM(F16:F19)</f>
        <v>10582</v>
      </c>
      <c r="G15" s="7">
        <f>SUM(G16:G19)</f>
        <v>27</v>
      </c>
      <c r="H15" s="7">
        <f t="shared" si="3"/>
        <v>27</v>
      </c>
      <c r="I15" s="39">
        <f t="shared" si="3"/>
        <v>976</v>
      </c>
      <c r="J15" s="48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5.8" customHeight="1" x14ac:dyDescent="0.25">
      <c r="A16" s="33" t="s">
        <v>5</v>
      </c>
      <c r="B16" s="7">
        <f>+E16+F16+I16</f>
        <v>2134</v>
      </c>
      <c r="C16" s="51">
        <v>32</v>
      </c>
      <c r="D16" s="51">
        <v>32</v>
      </c>
      <c r="E16" s="51">
        <v>1035</v>
      </c>
      <c r="F16" s="51">
        <v>1044</v>
      </c>
      <c r="G16" s="51">
        <v>1</v>
      </c>
      <c r="H16" s="51">
        <v>1</v>
      </c>
      <c r="I16" s="56">
        <v>55</v>
      </c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.8" customHeight="1" x14ac:dyDescent="0.25">
      <c r="A17" s="33" t="s">
        <v>21</v>
      </c>
      <c r="B17" s="7">
        <f>+E17+F17+I17</f>
        <v>2318</v>
      </c>
      <c r="C17" s="51">
        <v>16</v>
      </c>
      <c r="D17" s="51">
        <v>17</v>
      </c>
      <c r="E17" s="51">
        <v>1150</v>
      </c>
      <c r="F17" s="58">
        <v>680</v>
      </c>
      <c r="G17" s="51">
        <v>11</v>
      </c>
      <c r="H17" s="51">
        <v>11</v>
      </c>
      <c r="I17" s="56">
        <v>488</v>
      </c>
      <c r="N17" s="16"/>
      <c r="O17" s="16"/>
      <c r="P17" s="16"/>
      <c r="Q17" s="16"/>
      <c r="R17" s="16"/>
      <c r="S17" s="16"/>
      <c r="T17" s="16"/>
      <c r="U17" s="16"/>
    </row>
    <row r="18" spans="1:21" ht="15.8" customHeight="1" x14ac:dyDescent="0.25">
      <c r="A18" s="33" t="s">
        <v>20</v>
      </c>
      <c r="B18" s="7">
        <f>+E18+F18+I18</f>
        <v>5175</v>
      </c>
      <c r="C18" s="51">
        <v>15</v>
      </c>
      <c r="D18" s="51">
        <v>15</v>
      </c>
      <c r="E18" s="51">
        <v>946</v>
      </c>
      <c r="F18" s="51">
        <v>3959</v>
      </c>
      <c r="G18" s="51">
        <v>11</v>
      </c>
      <c r="H18" s="51">
        <v>11</v>
      </c>
      <c r="I18" s="56">
        <v>270</v>
      </c>
      <c r="N18" s="16"/>
      <c r="O18" s="16"/>
      <c r="P18" s="16"/>
      <c r="Q18" s="16"/>
      <c r="R18" s="16"/>
      <c r="S18" s="16"/>
      <c r="T18" s="16"/>
      <c r="U18" s="16"/>
    </row>
    <row r="19" spans="1:21" ht="15.8" customHeight="1" x14ac:dyDescent="0.25">
      <c r="A19" s="33" t="s">
        <v>34</v>
      </c>
      <c r="B19" s="7">
        <f>+E19+F19+I19</f>
        <v>5938</v>
      </c>
      <c r="C19" s="20">
        <v>6</v>
      </c>
      <c r="D19" s="20">
        <v>6</v>
      </c>
      <c r="E19" s="20">
        <v>876</v>
      </c>
      <c r="F19" s="20">
        <v>4899</v>
      </c>
      <c r="G19" s="20">
        <v>4</v>
      </c>
      <c r="H19" s="20">
        <v>4</v>
      </c>
      <c r="I19" s="21">
        <v>163</v>
      </c>
      <c r="N19" s="16"/>
      <c r="O19" s="16"/>
      <c r="P19" s="16"/>
      <c r="Q19" s="16"/>
      <c r="R19" s="16"/>
      <c r="S19" s="16"/>
      <c r="T19" s="16"/>
      <c r="U19" s="16"/>
    </row>
    <row r="20" spans="1:21" ht="19.05" customHeight="1" x14ac:dyDescent="0.25">
      <c r="A20" s="32" t="s">
        <v>22</v>
      </c>
      <c r="B20" s="7">
        <f>SUM(B21:B24)</f>
        <v>42078</v>
      </c>
      <c r="C20" s="7">
        <f t="shared" ref="C20:I20" si="4">SUM(C21:C24)</f>
        <v>7</v>
      </c>
      <c r="D20" s="7">
        <f t="shared" si="4"/>
        <v>175</v>
      </c>
      <c r="E20" s="7">
        <f t="shared" si="4"/>
        <v>3667</v>
      </c>
      <c r="F20" s="7">
        <f t="shared" si="4"/>
        <v>36215</v>
      </c>
      <c r="G20" s="7">
        <f t="shared" si="4"/>
        <v>32</v>
      </c>
      <c r="H20" s="7">
        <f t="shared" si="4"/>
        <v>910</v>
      </c>
      <c r="I20" s="39">
        <f t="shared" si="4"/>
        <v>2196</v>
      </c>
      <c r="J20" s="40"/>
      <c r="N20" s="16"/>
      <c r="O20" s="16"/>
      <c r="P20" s="16"/>
      <c r="Q20" s="16"/>
      <c r="R20" s="16"/>
      <c r="S20" s="16"/>
      <c r="T20" s="16"/>
      <c r="U20" s="16"/>
    </row>
    <row r="21" spans="1:21" ht="15.8" customHeight="1" x14ac:dyDescent="0.25">
      <c r="A21" s="33" t="s">
        <v>5</v>
      </c>
      <c r="B21" s="7">
        <f>+E21+F21+I21</f>
        <v>7102</v>
      </c>
      <c r="C21" s="51">
        <v>5</v>
      </c>
      <c r="D21" s="51">
        <v>134</v>
      </c>
      <c r="E21" s="51">
        <v>2209</v>
      </c>
      <c r="F21" s="51">
        <v>4803</v>
      </c>
      <c r="G21" s="51">
        <v>1</v>
      </c>
      <c r="H21" s="51">
        <v>4</v>
      </c>
      <c r="I21" s="56">
        <v>90</v>
      </c>
      <c r="N21" s="16"/>
      <c r="O21" s="16"/>
      <c r="P21" s="16"/>
      <c r="Q21" s="16"/>
      <c r="R21" s="16"/>
      <c r="S21" s="16"/>
      <c r="T21" s="16"/>
      <c r="U21" s="16"/>
    </row>
    <row r="22" spans="1:21" ht="15.8" customHeight="1" x14ac:dyDescent="0.25">
      <c r="A22" s="33" t="s">
        <v>21</v>
      </c>
      <c r="B22" s="7">
        <f>+E22+F22+I22</f>
        <v>10935</v>
      </c>
      <c r="C22" s="51">
        <v>0</v>
      </c>
      <c r="D22" s="51">
        <v>0</v>
      </c>
      <c r="E22" s="51">
        <v>0</v>
      </c>
      <c r="F22" s="51">
        <v>10495</v>
      </c>
      <c r="G22" s="51">
        <v>22</v>
      </c>
      <c r="H22" s="51">
        <v>660</v>
      </c>
      <c r="I22" s="56">
        <v>440</v>
      </c>
      <c r="N22" s="16"/>
      <c r="O22" s="16"/>
      <c r="P22" s="16"/>
      <c r="Q22" s="16"/>
      <c r="R22" s="16"/>
      <c r="S22" s="16"/>
      <c r="T22" s="16"/>
      <c r="U22" s="16"/>
    </row>
    <row r="23" spans="1:21" ht="15.8" customHeight="1" x14ac:dyDescent="0.25">
      <c r="A23" s="33" t="s">
        <v>20</v>
      </c>
      <c r="B23" s="7">
        <f>+E23+F23+I23</f>
        <v>21917</v>
      </c>
      <c r="C23" s="20">
        <v>0</v>
      </c>
      <c r="D23" s="21">
        <v>0</v>
      </c>
      <c r="E23" s="20">
        <v>0</v>
      </c>
      <c r="F23" s="21">
        <v>20251</v>
      </c>
      <c r="G23" s="20">
        <v>9</v>
      </c>
      <c r="H23" s="20">
        <v>246</v>
      </c>
      <c r="I23" s="21">
        <v>1666</v>
      </c>
      <c r="N23" s="16"/>
      <c r="O23" s="16"/>
      <c r="P23" s="16"/>
      <c r="Q23" s="16"/>
      <c r="R23" s="16"/>
      <c r="S23" s="16"/>
      <c r="T23" s="16"/>
      <c r="U23" s="16"/>
    </row>
    <row r="24" spans="1:21" ht="15.8" customHeight="1" x14ac:dyDescent="0.25">
      <c r="A24" s="33" t="s">
        <v>34</v>
      </c>
      <c r="B24" s="7">
        <f>+E24+F24+I24</f>
        <v>2124</v>
      </c>
      <c r="C24" s="20">
        <v>2</v>
      </c>
      <c r="D24" s="20">
        <v>41</v>
      </c>
      <c r="E24" s="20">
        <v>1458</v>
      </c>
      <c r="F24" s="20">
        <v>666</v>
      </c>
      <c r="G24" s="20">
        <v>0</v>
      </c>
      <c r="H24" s="20">
        <v>0</v>
      </c>
      <c r="I24" s="21">
        <v>0</v>
      </c>
      <c r="N24" s="16"/>
      <c r="O24" s="16"/>
      <c r="P24" s="16"/>
      <c r="Q24" s="16"/>
      <c r="R24" s="16"/>
      <c r="S24" s="16"/>
      <c r="T24" s="16"/>
      <c r="U24" s="16"/>
    </row>
    <row r="25" spans="1:21" ht="19.05" customHeight="1" x14ac:dyDescent="0.25">
      <c r="A25" s="32" t="s">
        <v>40</v>
      </c>
      <c r="B25" s="7">
        <f>SUM(B26:B29)</f>
        <v>7394</v>
      </c>
      <c r="C25" s="7">
        <f t="shared" ref="C25:I25" si="5">SUM(C26:C29)</f>
        <v>7</v>
      </c>
      <c r="D25" s="7">
        <f t="shared" si="5"/>
        <v>67</v>
      </c>
      <c r="E25" s="7">
        <f>SUM(E26:E29)</f>
        <v>3636</v>
      </c>
      <c r="F25" s="7">
        <f>SUM(F26:F29)</f>
        <v>3305</v>
      </c>
      <c r="G25" s="7">
        <f t="shared" si="5"/>
        <v>9</v>
      </c>
      <c r="H25" s="7">
        <f t="shared" si="5"/>
        <v>25</v>
      </c>
      <c r="I25" s="39">
        <f t="shared" si="5"/>
        <v>453</v>
      </c>
      <c r="J25" s="40"/>
    </row>
    <row r="26" spans="1:21" ht="15.8" customHeight="1" x14ac:dyDescent="0.25">
      <c r="A26" s="33" t="s">
        <v>5</v>
      </c>
      <c r="B26" s="7">
        <f>+E26+F26+I26</f>
        <v>1967</v>
      </c>
      <c r="C26" s="51">
        <v>3</v>
      </c>
      <c r="D26" s="51">
        <v>23</v>
      </c>
      <c r="E26" s="51">
        <v>1081</v>
      </c>
      <c r="F26" s="51">
        <v>684</v>
      </c>
      <c r="G26" s="51">
        <v>3</v>
      </c>
      <c r="H26" s="51">
        <v>9</v>
      </c>
      <c r="I26" s="56">
        <v>202</v>
      </c>
    </row>
    <row r="27" spans="1:21" ht="15.8" customHeight="1" x14ac:dyDescent="0.25">
      <c r="A27" s="33" t="s">
        <v>21</v>
      </c>
      <c r="B27" s="7">
        <f>+E27+F27+I27</f>
        <v>2458</v>
      </c>
      <c r="C27" s="51">
        <v>2</v>
      </c>
      <c r="D27" s="51">
        <v>31</v>
      </c>
      <c r="E27" s="51">
        <v>1161</v>
      </c>
      <c r="F27" s="51">
        <v>1297</v>
      </c>
      <c r="G27" s="51">
        <v>0</v>
      </c>
      <c r="H27" s="51">
        <v>0</v>
      </c>
      <c r="I27" s="56">
        <v>0</v>
      </c>
    </row>
    <row r="28" spans="1:21" ht="15.8" customHeight="1" x14ac:dyDescent="0.25">
      <c r="A28" s="33" t="s">
        <v>20</v>
      </c>
      <c r="B28" s="7">
        <f>+E28+F28+I28</f>
        <v>738</v>
      </c>
      <c r="C28" s="20">
        <v>0</v>
      </c>
      <c r="D28" s="21">
        <v>0</v>
      </c>
      <c r="E28" s="20">
        <v>0</v>
      </c>
      <c r="F28" s="21">
        <v>582</v>
      </c>
      <c r="G28" s="20">
        <v>4</v>
      </c>
      <c r="H28" s="20">
        <v>5</v>
      </c>
      <c r="I28" s="21">
        <v>156</v>
      </c>
    </row>
    <row r="29" spans="1:21" ht="15.8" customHeight="1" x14ac:dyDescent="0.25">
      <c r="A29" s="33" t="s">
        <v>34</v>
      </c>
      <c r="B29" s="7">
        <f>+E29+F29+I29</f>
        <v>2231</v>
      </c>
      <c r="C29" s="20">
        <v>2</v>
      </c>
      <c r="D29" s="20">
        <v>13</v>
      </c>
      <c r="E29" s="20">
        <v>1394</v>
      </c>
      <c r="F29" s="20">
        <v>742</v>
      </c>
      <c r="G29" s="20">
        <v>2</v>
      </c>
      <c r="H29" s="20">
        <v>11</v>
      </c>
      <c r="I29" s="21">
        <v>95</v>
      </c>
    </row>
    <row r="30" spans="1:21" ht="19.7" customHeight="1" x14ac:dyDescent="0.25">
      <c r="A30" s="32" t="s">
        <v>12</v>
      </c>
      <c r="B30" s="7">
        <f t="shared" ref="B30:I30" si="6">SUM(B31:B31)</f>
        <v>14</v>
      </c>
      <c r="C30" s="7">
        <f t="shared" si="6"/>
        <v>0</v>
      </c>
      <c r="D30" s="7">
        <f t="shared" si="6"/>
        <v>0</v>
      </c>
      <c r="E30" s="7">
        <f t="shared" si="6"/>
        <v>0</v>
      </c>
      <c r="F30" s="7">
        <f t="shared" si="6"/>
        <v>14</v>
      </c>
      <c r="G30" s="7">
        <f t="shared" si="6"/>
        <v>0</v>
      </c>
      <c r="H30" s="7">
        <f t="shared" si="6"/>
        <v>0</v>
      </c>
      <c r="I30" s="39">
        <f t="shared" si="6"/>
        <v>0</v>
      </c>
      <c r="J30" s="40"/>
    </row>
    <row r="31" spans="1:21" ht="16.5" customHeight="1" x14ac:dyDescent="0.25">
      <c r="A31" s="33" t="s">
        <v>34</v>
      </c>
      <c r="B31" s="19">
        <f>+E31+F31+I31</f>
        <v>14</v>
      </c>
      <c r="C31" s="20">
        <v>0</v>
      </c>
      <c r="D31" s="21">
        <v>0</v>
      </c>
      <c r="E31" s="20">
        <v>0</v>
      </c>
      <c r="F31" s="21">
        <v>14</v>
      </c>
      <c r="G31" s="20">
        <v>0</v>
      </c>
      <c r="H31" s="20">
        <v>0</v>
      </c>
      <c r="I31" s="21">
        <v>0</v>
      </c>
    </row>
    <row r="32" spans="1:21" ht="21.75" customHeight="1" x14ac:dyDescent="0.25">
      <c r="A32" s="32" t="s">
        <v>6</v>
      </c>
      <c r="B32" s="19">
        <f t="shared" ref="B32:I32" si="7">SUM(B33:B35)</f>
        <v>16592</v>
      </c>
      <c r="C32" s="19">
        <f t="shared" si="7"/>
        <v>0</v>
      </c>
      <c r="D32" s="19">
        <f t="shared" si="7"/>
        <v>0</v>
      </c>
      <c r="E32" s="19">
        <f t="shared" si="7"/>
        <v>0</v>
      </c>
      <c r="F32" s="19">
        <f t="shared" si="7"/>
        <v>12471</v>
      </c>
      <c r="G32" s="19">
        <f t="shared" si="7"/>
        <v>6</v>
      </c>
      <c r="H32" s="19">
        <f t="shared" si="7"/>
        <v>7</v>
      </c>
      <c r="I32" s="42">
        <f t="shared" si="7"/>
        <v>4121</v>
      </c>
      <c r="J32" s="40"/>
    </row>
    <row r="33" spans="1:13" ht="15.8" customHeight="1" x14ac:dyDescent="0.25">
      <c r="A33" s="33" t="s">
        <v>5</v>
      </c>
      <c r="B33" s="19">
        <f>+E33+F33+I33</f>
        <v>5725</v>
      </c>
      <c r="C33" s="51">
        <v>0</v>
      </c>
      <c r="D33" s="51">
        <v>0</v>
      </c>
      <c r="E33" s="51">
        <v>0</v>
      </c>
      <c r="F33" s="51">
        <v>2617</v>
      </c>
      <c r="G33" s="51">
        <v>4</v>
      </c>
      <c r="H33" s="51">
        <v>4</v>
      </c>
      <c r="I33" s="56">
        <v>3108</v>
      </c>
    </row>
    <row r="34" spans="1:13" ht="15.8" customHeight="1" x14ac:dyDescent="0.25">
      <c r="A34" s="33" t="s">
        <v>20</v>
      </c>
      <c r="B34" s="7">
        <f>+E34+F34+I34</f>
        <v>8457</v>
      </c>
      <c r="C34" s="20">
        <v>0</v>
      </c>
      <c r="D34" s="21">
        <v>0</v>
      </c>
      <c r="E34" s="20">
        <v>0</v>
      </c>
      <c r="F34" s="21">
        <v>8457</v>
      </c>
      <c r="G34" s="20">
        <v>0</v>
      </c>
      <c r="H34" s="20">
        <v>0</v>
      </c>
      <c r="I34" s="21">
        <v>0</v>
      </c>
    </row>
    <row r="35" spans="1:13" ht="15.8" customHeight="1" x14ac:dyDescent="0.25">
      <c r="A35" s="33" t="s">
        <v>34</v>
      </c>
      <c r="B35" s="7">
        <f>+E35+F35+I35</f>
        <v>2410</v>
      </c>
      <c r="C35" s="20">
        <v>0</v>
      </c>
      <c r="D35" s="20">
        <v>0</v>
      </c>
      <c r="E35" s="20">
        <v>0</v>
      </c>
      <c r="F35" s="20">
        <v>1397</v>
      </c>
      <c r="G35" s="20">
        <v>2</v>
      </c>
      <c r="H35" s="20">
        <v>3</v>
      </c>
      <c r="I35" s="21">
        <v>1013</v>
      </c>
    </row>
    <row r="36" spans="1:13" ht="21.25" customHeight="1" x14ac:dyDescent="0.25">
      <c r="A36" s="32" t="s">
        <v>25</v>
      </c>
      <c r="B36" s="7">
        <f t="shared" ref="B36:I36" si="8">SUM(B37:B38)</f>
        <v>600</v>
      </c>
      <c r="C36" s="7">
        <f t="shared" si="8"/>
        <v>1</v>
      </c>
      <c r="D36" s="7">
        <f t="shared" si="8"/>
        <v>1</v>
      </c>
      <c r="E36" s="7">
        <f t="shared" si="8"/>
        <v>420</v>
      </c>
      <c r="F36" s="7">
        <f t="shared" si="8"/>
        <v>180</v>
      </c>
      <c r="G36" s="7">
        <f t="shared" si="8"/>
        <v>0</v>
      </c>
      <c r="H36" s="7">
        <f t="shared" si="8"/>
        <v>0</v>
      </c>
      <c r="I36" s="39">
        <f t="shared" si="8"/>
        <v>0</v>
      </c>
      <c r="J36" s="40"/>
    </row>
    <row r="37" spans="1:13" ht="15.65" customHeight="1" x14ac:dyDescent="0.25">
      <c r="A37" s="33" t="s">
        <v>5</v>
      </c>
      <c r="B37" s="7">
        <f>+E37+F37+I37</f>
        <v>420</v>
      </c>
      <c r="C37" s="51">
        <v>1</v>
      </c>
      <c r="D37" s="51">
        <v>1</v>
      </c>
      <c r="E37" s="51">
        <v>420</v>
      </c>
      <c r="F37" s="51">
        <v>0</v>
      </c>
      <c r="G37" s="51">
        <v>0</v>
      </c>
      <c r="H37" s="51">
        <v>0</v>
      </c>
      <c r="I37" s="56">
        <v>0</v>
      </c>
    </row>
    <row r="38" spans="1:13" ht="15.8" customHeight="1" x14ac:dyDescent="0.25">
      <c r="A38" s="33" t="s">
        <v>34</v>
      </c>
      <c r="B38" s="7">
        <f>+E38+F38+I38</f>
        <v>180</v>
      </c>
      <c r="C38" s="20">
        <v>0</v>
      </c>
      <c r="D38" s="21">
        <v>0</v>
      </c>
      <c r="E38" s="20">
        <v>0</v>
      </c>
      <c r="F38" s="20">
        <v>180</v>
      </c>
      <c r="G38" s="20">
        <v>0</v>
      </c>
      <c r="H38" s="20">
        <v>0</v>
      </c>
      <c r="I38" s="21">
        <v>0</v>
      </c>
    </row>
    <row r="39" spans="1:13" ht="19.7" customHeight="1" x14ac:dyDescent="0.25">
      <c r="A39" s="32" t="s">
        <v>7</v>
      </c>
      <c r="B39" s="7">
        <f>SUM(B40:B43)</f>
        <v>2077</v>
      </c>
      <c r="C39" s="7">
        <f t="shared" ref="C39:I39" si="9">SUM(C40:C43)</f>
        <v>1</v>
      </c>
      <c r="D39" s="7">
        <f t="shared" si="9"/>
        <v>1</v>
      </c>
      <c r="E39" s="7">
        <f t="shared" si="9"/>
        <v>316</v>
      </c>
      <c r="F39" s="7">
        <f>SUM(F40:F43)</f>
        <v>1134</v>
      </c>
      <c r="G39" s="7">
        <f t="shared" si="9"/>
        <v>4</v>
      </c>
      <c r="H39" s="7">
        <f t="shared" si="9"/>
        <v>60</v>
      </c>
      <c r="I39" s="39">
        <f t="shared" si="9"/>
        <v>627</v>
      </c>
      <c r="J39" s="40"/>
    </row>
    <row r="40" spans="1:13" ht="15.8" customHeight="1" x14ac:dyDescent="0.25">
      <c r="A40" s="14" t="s">
        <v>5</v>
      </c>
      <c r="B40" s="7">
        <f>+E40+F40+I40</f>
        <v>561</v>
      </c>
      <c r="C40" s="51">
        <v>0</v>
      </c>
      <c r="D40" s="51">
        <v>0</v>
      </c>
      <c r="E40" s="51">
        <v>0</v>
      </c>
      <c r="F40" s="51">
        <v>9</v>
      </c>
      <c r="G40" s="51">
        <v>2</v>
      </c>
      <c r="H40" s="51">
        <v>34</v>
      </c>
      <c r="I40" s="56">
        <v>552</v>
      </c>
    </row>
    <row r="41" spans="1:13" ht="15.8" customHeight="1" x14ac:dyDescent="0.25">
      <c r="A41" s="33" t="s">
        <v>21</v>
      </c>
      <c r="B41" s="7">
        <f>+E41+F41+I41</f>
        <v>962</v>
      </c>
      <c r="C41" s="51">
        <v>0</v>
      </c>
      <c r="D41" s="51">
        <v>0</v>
      </c>
      <c r="E41" s="51">
        <v>0</v>
      </c>
      <c r="F41" s="51">
        <v>887</v>
      </c>
      <c r="G41" s="51">
        <v>2</v>
      </c>
      <c r="H41" s="51">
        <v>26</v>
      </c>
      <c r="I41" s="56">
        <v>75</v>
      </c>
    </row>
    <row r="42" spans="1:13" ht="15.8" customHeight="1" x14ac:dyDescent="0.25">
      <c r="A42" s="33" t="s">
        <v>20</v>
      </c>
      <c r="B42" s="7">
        <f>+E42+F42+I42</f>
        <v>206</v>
      </c>
      <c r="C42" s="20">
        <v>0</v>
      </c>
      <c r="D42" s="21">
        <v>0</v>
      </c>
      <c r="E42" s="20">
        <v>0</v>
      </c>
      <c r="F42" s="21">
        <v>206</v>
      </c>
      <c r="G42" s="20">
        <v>0</v>
      </c>
      <c r="H42" s="20">
        <v>0</v>
      </c>
      <c r="I42" s="21">
        <v>0</v>
      </c>
    </row>
    <row r="43" spans="1:13" ht="15.8" customHeight="1" x14ac:dyDescent="0.25">
      <c r="A43" s="33" t="s">
        <v>34</v>
      </c>
      <c r="B43" s="7">
        <f>+E43+F43+I43</f>
        <v>348</v>
      </c>
      <c r="C43" s="20">
        <v>1</v>
      </c>
      <c r="D43" s="20">
        <v>1</v>
      </c>
      <c r="E43" s="20">
        <v>316</v>
      </c>
      <c r="F43" s="20">
        <v>32</v>
      </c>
      <c r="G43" s="20">
        <v>0</v>
      </c>
      <c r="H43" s="20">
        <v>0</v>
      </c>
      <c r="I43" s="21">
        <v>0</v>
      </c>
    </row>
    <row r="44" spans="1:13" ht="20.25" customHeight="1" x14ac:dyDescent="0.25">
      <c r="A44" s="32" t="s">
        <v>13</v>
      </c>
      <c r="B44" s="7">
        <f t="shared" ref="B44:I44" si="10">SUM(B45:B45)</f>
        <v>41</v>
      </c>
      <c r="C44" s="7">
        <f t="shared" si="10"/>
        <v>0</v>
      </c>
      <c r="D44" s="7">
        <f t="shared" si="10"/>
        <v>0</v>
      </c>
      <c r="E44" s="7">
        <f t="shared" si="10"/>
        <v>0</v>
      </c>
      <c r="F44" s="7">
        <f t="shared" si="10"/>
        <v>0</v>
      </c>
      <c r="G44" s="7">
        <f t="shared" si="10"/>
        <v>1</v>
      </c>
      <c r="H44" s="7">
        <f t="shared" si="10"/>
        <v>11</v>
      </c>
      <c r="I44" s="39">
        <f t="shared" si="10"/>
        <v>41</v>
      </c>
      <c r="J44" s="40"/>
    </row>
    <row r="45" spans="1:13" ht="16.5" customHeight="1" x14ac:dyDescent="0.25">
      <c r="A45" s="33" t="s">
        <v>5</v>
      </c>
      <c r="B45" s="7">
        <f>+E45+F45+I45</f>
        <v>41</v>
      </c>
      <c r="C45" s="51">
        <v>0</v>
      </c>
      <c r="D45" s="51">
        <v>0</v>
      </c>
      <c r="E45" s="51">
        <v>0</v>
      </c>
      <c r="F45" s="51">
        <v>0</v>
      </c>
      <c r="G45" s="51">
        <v>1</v>
      </c>
      <c r="H45" s="51">
        <v>11</v>
      </c>
      <c r="I45" s="56">
        <v>41</v>
      </c>
    </row>
    <row r="46" spans="1:13" ht="21.1" customHeight="1" x14ac:dyDescent="0.25">
      <c r="A46" s="32" t="s">
        <v>14</v>
      </c>
      <c r="B46" s="7">
        <f t="shared" ref="B46:I46" si="11">SUM(B47:B47)</f>
        <v>1151</v>
      </c>
      <c r="C46" s="7">
        <f t="shared" si="11"/>
        <v>0</v>
      </c>
      <c r="D46" s="7">
        <f t="shared" si="11"/>
        <v>0</v>
      </c>
      <c r="E46" s="7">
        <f t="shared" si="11"/>
        <v>0</v>
      </c>
      <c r="F46" s="7">
        <f t="shared" si="11"/>
        <v>0</v>
      </c>
      <c r="G46" s="7">
        <f t="shared" si="11"/>
        <v>1</v>
      </c>
      <c r="H46" s="7">
        <f t="shared" si="11"/>
        <v>577</v>
      </c>
      <c r="I46" s="39">
        <f t="shared" si="11"/>
        <v>1151</v>
      </c>
      <c r="J46" s="40"/>
    </row>
    <row r="47" spans="1:13" ht="16.5" customHeight="1" x14ac:dyDescent="0.25">
      <c r="A47" s="33" t="s">
        <v>21</v>
      </c>
      <c r="B47" s="7">
        <f>+E47+F47+I47</f>
        <v>1151</v>
      </c>
      <c r="C47" s="50">
        <v>0</v>
      </c>
      <c r="D47" s="52">
        <v>0</v>
      </c>
      <c r="E47" s="50">
        <v>0</v>
      </c>
      <c r="F47" s="52">
        <v>0</v>
      </c>
      <c r="G47" s="50">
        <v>1</v>
      </c>
      <c r="H47" s="50">
        <v>577</v>
      </c>
      <c r="I47" s="52">
        <v>1151</v>
      </c>
    </row>
    <row r="48" spans="1:13" ht="20.399999999999999" customHeight="1" x14ac:dyDescent="0.25">
      <c r="A48" s="32" t="s">
        <v>30</v>
      </c>
      <c r="B48" s="22">
        <f>SUM(B49:B51)</f>
        <v>1134</v>
      </c>
      <c r="C48" s="22">
        <f t="shared" ref="C48:I48" si="12">SUM(C49:C51)</f>
        <v>3</v>
      </c>
      <c r="D48" s="22">
        <f t="shared" si="12"/>
        <v>4</v>
      </c>
      <c r="E48" s="22">
        <f t="shared" si="12"/>
        <v>294</v>
      </c>
      <c r="F48" s="22">
        <f t="shared" si="12"/>
        <v>796</v>
      </c>
      <c r="G48" s="22">
        <f t="shared" si="12"/>
        <v>2</v>
      </c>
      <c r="H48" s="22">
        <f t="shared" si="12"/>
        <v>2</v>
      </c>
      <c r="I48" s="41">
        <f t="shared" si="12"/>
        <v>44</v>
      </c>
      <c r="J48" s="40"/>
      <c r="L48" s="16"/>
      <c r="M48" s="16"/>
    </row>
    <row r="49" spans="1:21" ht="15.8" customHeight="1" x14ac:dyDescent="0.25">
      <c r="A49" s="33" t="s">
        <v>5</v>
      </c>
      <c r="B49" s="7">
        <f>+E49+F49+I49</f>
        <v>57</v>
      </c>
      <c r="C49" s="20">
        <v>0</v>
      </c>
      <c r="D49" s="21">
        <v>0</v>
      </c>
      <c r="E49" s="20">
        <v>0</v>
      </c>
      <c r="F49" s="21">
        <v>51</v>
      </c>
      <c r="G49" s="20">
        <v>1</v>
      </c>
      <c r="H49" s="20">
        <v>1</v>
      </c>
      <c r="I49" s="21">
        <v>6</v>
      </c>
      <c r="L49" s="16"/>
    </row>
    <row r="50" spans="1:21" ht="15.8" customHeight="1" x14ac:dyDescent="0.25">
      <c r="A50" s="33" t="s">
        <v>20</v>
      </c>
      <c r="B50" s="7">
        <f>+E50+F50+I50</f>
        <v>438</v>
      </c>
      <c r="C50" s="50">
        <v>2</v>
      </c>
      <c r="D50" s="52">
        <v>3</v>
      </c>
      <c r="E50" s="50">
        <v>234</v>
      </c>
      <c r="F50" s="52">
        <v>204</v>
      </c>
      <c r="G50" s="50">
        <v>0</v>
      </c>
      <c r="H50" s="50">
        <v>0</v>
      </c>
      <c r="I50" s="52">
        <v>0</v>
      </c>
    </row>
    <row r="51" spans="1:21" ht="15.8" customHeight="1" x14ac:dyDescent="0.25">
      <c r="A51" s="33" t="s">
        <v>34</v>
      </c>
      <c r="B51" s="7">
        <f>+E51+F51+I51</f>
        <v>639</v>
      </c>
      <c r="C51" s="20">
        <v>1</v>
      </c>
      <c r="D51" s="20">
        <v>1</v>
      </c>
      <c r="E51" s="20">
        <v>60</v>
      </c>
      <c r="F51" s="20">
        <v>541</v>
      </c>
      <c r="G51" s="20">
        <v>1</v>
      </c>
      <c r="H51" s="20">
        <v>1</v>
      </c>
      <c r="I51" s="21">
        <v>38</v>
      </c>
    </row>
    <row r="52" spans="1:21" ht="18.7" customHeight="1" x14ac:dyDescent="0.25">
      <c r="A52" s="32" t="s">
        <v>53</v>
      </c>
      <c r="B52" s="7">
        <f t="shared" ref="B52:I52" si="13">SUM(B53:B56)</f>
        <v>16421</v>
      </c>
      <c r="C52" s="7">
        <f t="shared" si="13"/>
        <v>1</v>
      </c>
      <c r="D52" s="7">
        <f t="shared" si="13"/>
        <v>1</v>
      </c>
      <c r="E52" s="7">
        <f t="shared" si="13"/>
        <v>14537</v>
      </c>
      <c r="F52" s="7">
        <f t="shared" si="13"/>
        <v>1884</v>
      </c>
      <c r="G52" s="7">
        <f t="shared" si="13"/>
        <v>0</v>
      </c>
      <c r="H52" s="7">
        <f t="shared" si="13"/>
        <v>0</v>
      </c>
      <c r="I52" s="39">
        <f t="shared" si="13"/>
        <v>0</v>
      </c>
      <c r="J52" s="40"/>
    </row>
    <row r="53" spans="1:21" ht="15.8" customHeight="1" x14ac:dyDescent="0.25">
      <c r="A53" s="33" t="s">
        <v>5</v>
      </c>
      <c r="B53" s="7">
        <f>+E53+F53+I53</f>
        <v>377</v>
      </c>
      <c r="C53" s="20">
        <v>0</v>
      </c>
      <c r="D53" s="21">
        <v>0</v>
      </c>
      <c r="E53" s="20">
        <v>0</v>
      </c>
      <c r="F53" s="21">
        <v>377</v>
      </c>
      <c r="G53" s="20">
        <v>0</v>
      </c>
      <c r="H53" s="20">
        <v>0</v>
      </c>
      <c r="I53" s="21">
        <v>0</v>
      </c>
      <c r="J53" s="40"/>
    </row>
    <row r="54" spans="1:21" ht="15.8" customHeight="1" x14ac:dyDescent="0.25">
      <c r="A54" s="14" t="s">
        <v>21</v>
      </c>
      <c r="B54" s="7">
        <f>+E54+F54+I54</f>
        <v>215</v>
      </c>
      <c r="C54" s="17">
        <v>0</v>
      </c>
      <c r="D54" s="18">
        <v>0</v>
      </c>
      <c r="E54" s="17">
        <v>0</v>
      </c>
      <c r="F54" s="18">
        <v>215</v>
      </c>
      <c r="G54" s="17">
        <v>0</v>
      </c>
      <c r="H54" s="17">
        <v>0</v>
      </c>
      <c r="I54" s="18">
        <v>0</v>
      </c>
    </row>
    <row r="55" spans="1:21" ht="15.8" customHeight="1" x14ac:dyDescent="0.25">
      <c r="A55" s="14" t="s">
        <v>20</v>
      </c>
      <c r="B55" s="7">
        <f>+E55+F55+I55</f>
        <v>269</v>
      </c>
      <c r="C55" s="17">
        <v>0</v>
      </c>
      <c r="D55" s="18">
        <v>0</v>
      </c>
      <c r="E55" s="17">
        <v>0</v>
      </c>
      <c r="F55" s="18">
        <v>269</v>
      </c>
      <c r="G55" s="17">
        <v>0</v>
      </c>
      <c r="H55" s="17">
        <v>0</v>
      </c>
      <c r="I55" s="18">
        <v>0</v>
      </c>
    </row>
    <row r="56" spans="1:21" ht="15.8" customHeight="1" x14ac:dyDescent="0.25">
      <c r="A56" s="14" t="s">
        <v>34</v>
      </c>
      <c r="B56" s="7">
        <f>+E56+F56+I56</f>
        <v>15560</v>
      </c>
      <c r="C56" s="17">
        <v>1</v>
      </c>
      <c r="D56" s="18">
        <v>1</v>
      </c>
      <c r="E56" s="17">
        <v>14537</v>
      </c>
      <c r="F56" s="18">
        <v>1023</v>
      </c>
      <c r="G56" s="17">
        <v>0</v>
      </c>
      <c r="H56" s="17">
        <v>0</v>
      </c>
      <c r="I56" s="18">
        <v>0</v>
      </c>
    </row>
    <row r="57" spans="1:21" ht="25.15" customHeight="1" x14ac:dyDescent="0.25">
      <c r="A57" s="30" t="s">
        <v>10</v>
      </c>
      <c r="B57" s="7">
        <f t="shared" ref="B57:I57" si="14">+B125+B58</f>
        <v>1257240</v>
      </c>
      <c r="C57" s="7">
        <f t="shared" si="14"/>
        <v>2768</v>
      </c>
      <c r="D57" s="12">
        <f t="shared" si="14"/>
        <v>8422</v>
      </c>
      <c r="E57" s="7">
        <f t="shared" si="14"/>
        <v>302626</v>
      </c>
      <c r="F57" s="12">
        <f t="shared" si="14"/>
        <v>832815</v>
      </c>
      <c r="G57" s="7">
        <f t="shared" si="14"/>
        <v>2603</v>
      </c>
      <c r="H57" s="7">
        <f t="shared" si="14"/>
        <v>5829</v>
      </c>
      <c r="I57" s="12">
        <f t="shared" si="14"/>
        <v>121799</v>
      </c>
      <c r="M57" s="32"/>
      <c r="N57" s="16"/>
    </row>
    <row r="58" spans="1:21" ht="20.399999999999999" customHeight="1" x14ac:dyDescent="0.25">
      <c r="A58" s="31" t="s">
        <v>10</v>
      </c>
      <c r="B58" s="7">
        <f t="shared" ref="B58:I58" si="15">B59+B64+B69+B74+B84+B94+B105+B110+B115+B120+B79+B99+B89</f>
        <v>1170221</v>
      </c>
      <c r="C58" s="22">
        <f t="shared" si="15"/>
        <v>2657</v>
      </c>
      <c r="D58" s="23">
        <f t="shared" si="15"/>
        <v>8011</v>
      </c>
      <c r="E58" s="22">
        <f t="shared" si="15"/>
        <v>280507</v>
      </c>
      <c r="F58" s="23">
        <f t="shared" si="15"/>
        <v>773736</v>
      </c>
      <c r="G58" s="22">
        <f t="shared" si="15"/>
        <v>2503</v>
      </c>
      <c r="H58" s="22">
        <f t="shared" si="15"/>
        <v>5483</v>
      </c>
      <c r="I58" s="23">
        <f t="shared" si="15"/>
        <v>115978</v>
      </c>
      <c r="M58" s="32"/>
      <c r="N58" s="16"/>
    </row>
    <row r="59" spans="1:21" ht="17" customHeight="1" x14ac:dyDescent="0.25">
      <c r="A59" s="32" t="s">
        <v>4</v>
      </c>
      <c r="B59" s="7">
        <f t="shared" ref="B59:I59" si="16">SUM(B60:B63)</f>
        <v>197709</v>
      </c>
      <c r="C59" s="7">
        <f t="shared" si="16"/>
        <v>2195</v>
      </c>
      <c r="D59" s="7">
        <f t="shared" si="16"/>
        <v>2195</v>
      </c>
      <c r="E59" s="7">
        <f t="shared" si="16"/>
        <v>102868</v>
      </c>
      <c r="F59" s="7">
        <f t="shared" si="16"/>
        <v>67322</v>
      </c>
      <c r="G59" s="7">
        <f t="shared" si="16"/>
        <v>2078</v>
      </c>
      <c r="H59" s="7">
        <f t="shared" si="16"/>
        <v>2078</v>
      </c>
      <c r="I59" s="39">
        <f t="shared" si="16"/>
        <v>27519</v>
      </c>
      <c r="J59" s="40"/>
      <c r="K59" s="16"/>
      <c r="M59" s="32"/>
      <c r="N59" s="16"/>
    </row>
    <row r="60" spans="1:21" ht="16.5" customHeight="1" x14ac:dyDescent="0.25">
      <c r="A60" s="33" t="s">
        <v>5</v>
      </c>
      <c r="B60" s="7">
        <f>+E60+F60+I60</f>
        <v>65558</v>
      </c>
      <c r="C60" s="50">
        <v>720</v>
      </c>
      <c r="D60" s="52">
        <v>720</v>
      </c>
      <c r="E60" s="50">
        <v>37495</v>
      </c>
      <c r="F60" s="52">
        <v>22354</v>
      </c>
      <c r="G60" s="50">
        <v>410</v>
      </c>
      <c r="H60" s="50">
        <v>410</v>
      </c>
      <c r="I60" s="52">
        <v>5709</v>
      </c>
      <c r="L60" s="16"/>
      <c r="M60" s="32"/>
      <c r="N60" s="16"/>
      <c r="O60" s="16"/>
      <c r="P60" s="16"/>
      <c r="Q60" s="16"/>
      <c r="R60" s="16"/>
      <c r="S60" s="16"/>
    </row>
    <row r="61" spans="1:21" ht="16.5" customHeight="1" x14ac:dyDescent="0.25">
      <c r="A61" s="33" t="s">
        <v>21</v>
      </c>
      <c r="B61" s="7">
        <f>+E61+F61+I61</f>
        <v>58589</v>
      </c>
      <c r="C61" s="20">
        <v>555</v>
      </c>
      <c r="D61" s="20">
        <v>555</v>
      </c>
      <c r="E61" s="20">
        <v>28134</v>
      </c>
      <c r="F61" s="20">
        <v>22266</v>
      </c>
      <c r="G61" s="20">
        <v>520</v>
      </c>
      <c r="H61" s="20">
        <v>520</v>
      </c>
      <c r="I61" s="66">
        <v>8189</v>
      </c>
      <c r="L61" s="16"/>
      <c r="M61" s="32"/>
      <c r="N61" s="16"/>
      <c r="O61" s="16"/>
      <c r="P61" s="16"/>
      <c r="Q61" s="16"/>
      <c r="R61" s="16"/>
      <c r="S61" s="16"/>
      <c r="T61" s="16" t="e">
        <f>+J64+#REF!</f>
        <v>#REF!</v>
      </c>
      <c r="U61" s="16" t="e">
        <f>+K64+#REF!</f>
        <v>#REF!</v>
      </c>
    </row>
    <row r="62" spans="1:21" ht="16.5" customHeight="1" x14ac:dyDescent="0.25">
      <c r="A62" s="33" t="s">
        <v>20</v>
      </c>
      <c r="B62" s="7">
        <f>+E62+F62+I62</f>
        <v>38033</v>
      </c>
      <c r="C62" s="20">
        <v>474</v>
      </c>
      <c r="D62" s="20">
        <v>474</v>
      </c>
      <c r="E62" s="20">
        <v>20955</v>
      </c>
      <c r="F62" s="20">
        <v>11330</v>
      </c>
      <c r="G62" s="20">
        <v>517</v>
      </c>
      <c r="H62" s="20">
        <v>517</v>
      </c>
      <c r="I62" s="66">
        <v>5748</v>
      </c>
      <c r="L62" s="16"/>
      <c r="M62" s="32"/>
      <c r="N62" s="16"/>
      <c r="O62" s="16"/>
      <c r="P62" s="16"/>
      <c r="Q62" s="16"/>
      <c r="R62" s="16"/>
      <c r="S62" s="16"/>
    </row>
    <row r="63" spans="1:21" ht="16.5" customHeight="1" x14ac:dyDescent="0.25">
      <c r="A63" s="33" t="s">
        <v>34</v>
      </c>
      <c r="B63" s="7">
        <f>+E63+F63+I63</f>
        <v>35529</v>
      </c>
      <c r="C63" s="20">
        <v>446</v>
      </c>
      <c r="D63" s="20">
        <v>446</v>
      </c>
      <c r="E63" s="20">
        <v>16284</v>
      </c>
      <c r="F63" s="20">
        <v>11372</v>
      </c>
      <c r="G63" s="20">
        <v>631</v>
      </c>
      <c r="H63" s="20">
        <v>631</v>
      </c>
      <c r="I63" s="66">
        <v>7873</v>
      </c>
      <c r="L63" s="16"/>
      <c r="M63" s="32"/>
      <c r="N63" s="16"/>
      <c r="O63" s="16"/>
      <c r="P63" s="16"/>
      <c r="Q63" s="16"/>
      <c r="R63" s="16"/>
      <c r="S63" s="16"/>
    </row>
    <row r="64" spans="1:21" ht="19.05" customHeight="1" x14ac:dyDescent="0.25">
      <c r="A64" s="32" t="s">
        <v>11</v>
      </c>
      <c r="B64" s="7">
        <f t="shared" ref="B64:I64" si="17">SUM(B65:B68)</f>
        <v>32780</v>
      </c>
      <c r="C64" s="7">
        <f t="shared" si="17"/>
        <v>67</v>
      </c>
      <c r="D64" s="7">
        <f t="shared" si="17"/>
        <v>134</v>
      </c>
      <c r="E64" s="7">
        <f t="shared" si="17"/>
        <v>14040</v>
      </c>
      <c r="F64" s="7">
        <f t="shared" si="17"/>
        <v>15637</v>
      </c>
      <c r="G64" s="7">
        <f t="shared" si="17"/>
        <v>75</v>
      </c>
      <c r="H64" s="7">
        <f t="shared" si="17"/>
        <v>150</v>
      </c>
      <c r="I64" s="39">
        <f t="shared" si="17"/>
        <v>3103</v>
      </c>
      <c r="J64" s="40"/>
      <c r="L64" s="16"/>
      <c r="M64" s="32"/>
      <c r="N64" s="16"/>
      <c r="O64" s="16"/>
      <c r="P64" s="16"/>
      <c r="Q64" s="16"/>
      <c r="R64" s="16"/>
      <c r="S64" s="16"/>
    </row>
    <row r="65" spans="1:19" ht="16.5" customHeight="1" x14ac:dyDescent="0.25">
      <c r="A65" s="33" t="s">
        <v>5</v>
      </c>
      <c r="B65" s="7">
        <f>+E65+F65+I65</f>
        <v>8228</v>
      </c>
      <c r="C65" s="50">
        <v>24</v>
      </c>
      <c r="D65" s="52">
        <v>48</v>
      </c>
      <c r="E65" s="50">
        <v>4956</v>
      </c>
      <c r="F65" s="52">
        <v>2449</v>
      </c>
      <c r="G65" s="50">
        <v>19</v>
      </c>
      <c r="H65" s="50">
        <v>38</v>
      </c>
      <c r="I65" s="52">
        <v>823</v>
      </c>
      <c r="L65" s="16"/>
      <c r="M65" s="32"/>
      <c r="N65" s="16"/>
      <c r="O65" s="16"/>
      <c r="P65" s="16"/>
      <c r="Q65" s="16"/>
      <c r="R65" s="16"/>
      <c r="S65" s="16"/>
    </row>
    <row r="66" spans="1:19" ht="16.5" customHeight="1" x14ac:dyDescent="0.25">
      <c r="A66" s="33" t="s">
        <v>21</v>
      </c>
      <c r="B66" s="7">
        <f>+E66+F66+I66</f>
        <v>7782</v>
      </c>
      <c r="C66" s="20">
        <v>8</v>
      </c>
      <c r="D66" s="20">
        <v>16</v>
      </c>
      <c r="E66" s="20">
        <v>1616</v>
      </c>
      <c r="F66" s="20">
        <v>5428</v>
      </c>
      <c r="G66" s="20">
        <v>27</v>
      </c>
      <c r="H66" s="20">
        <v>54</v>
      </c>
      <c r="I66" s="66">
        <v>738</v>
      </c>
      <c r="L66" s="16"/>
      <c r="M66" s="32"/>
      <c r="N66" s="16"/>
      <c r="O66" s="16"/>
      <c r="P66" s="16"/>
      <c r="Q66" s="16"/>
      <c r="R66" s="16"/>
      <c r="S66" s="16"/>
    </row>
    <row r="67" spans="1:19" ht="16.5" customHeight="1" x14ac:dyDescent="0.25">
      <c r="A67" s="33" t="s">
        <v>20</v>
      </c>
      <c r="B67" s="7">
        <f>+E67+F67+I67</f>
        <v>7018</v>
      </c>
      <c r="C67" s="20">
        <v>13</v>
      </c>
      <c r="D67" s="20">
        <v>26</v>
      </c>
      <c r="E67" s="20">
        <v>2133</v>
      </c>
      <c r="F67" s="20">
        <v>3586</v>
      </c>
      <c r="G67" s="20">
        <v>21</v>
      </c>
      <c r="H67" s="20">
        <v>42</v>
      </c>
      <c r="I67" s="66">
        <v>1299</v>
      </c>
      <c r="L67" s="16"/>
      <c r="M67" s="32"/>
      <c r="N67" s="16"/>
      <c r="O67" s="16"/>
      <c r="P67" s="16"/>
      <c r="Q67" s="16"/>
      <c r="R67" s="16"/>
      <c r="S67" s="16"/>
    </row>
    <row r="68" spans="1:19" ht="16.5" customHeight="1" x14ac:dyDescent="0.25">
      <c r="A68" s="33" t="s">
        <v>34</v>
      </c>
      <c r="B68" s="7">
        <f>+E68+F68+I68</f>
        <v>9752</v>
      </c>
      <c r="C68" s="20">
        <v>22</v>
      </c>
      <c r="D68" s="20">
        <v>44</v>
      </c>
      <c r="E68" s="20">
        <v>5335</v>
      </c>
      <c r="F68" s="20">
        <v>4174</v>
      </c>
      <c r="G68" s="20">
        <v>8</v>
      </c>
      <c r="H68" s="20">
        <v>16</v>
      </c>
      <c r="I68" s="66">
        <v>243</v>
      </c>
      <c r="L68" s="16"/>
      <c r="M68" s="32"/>
      <c r="N68" s="16"/>
      <c r="O68" s="16"/>
      <c r="P68" s="16"/>
      <c r="Q68" s="16"/>
      <c r="R68" s="16"/>
      <c r="S68" s="16"/>
    </row>
    <row r="69" spans="1:19" ht="19.05" customHeight="1" x14ac:dyDescent="0.25">
      <c r="A69" s="32" t="s">
        <v>22</v>
      </c>
      <c r="B69" s="7">
        <f t="shared" ref="B69:I69" si="18">SUM(B70:B73)</f>
        <v>512230</v>
      </c>
      <c r="C69" s="7">
        <f t="shared" si="18"/>
        <v>105</v>
      </c>
      <c r="D69" s="7">
        <f t="shared" si="18"/>
        <v>4550</v>
      </c>
      <c r="E69" s="7">
        <f t="shared" si="18"/>
        <v>70391</v>
      </c>
      <c r="F69" s="7">
        <f t="shared" si="18"/>
        <v>425222</v>
      </c>
      <c r="G69" s="7">
        <f t="shared" si="18"/>
        <v>108</v>
      </c>
      <c r="H69" s="7">
        <f t="shared" si="18"/>
        <v>2433</v>
      </c>
      <c r="I69" s="39">
        <f t="shared" si="18"/>
        <v>16617</v>
      </c>
      <c r="J69" s="40"/>
      <c r="L69" s="16"/>
      <c r="M69" s="32"/>
      <c r="N69" s="16"/>
      <c r="O69" s="16"/>
      <c r="P69" s="16"/>
      <c r="Q69" s="16"/>
      <c r="R69" s="16"/>
      <c r="S69" s="16"/>
    </row>
    <row r="70" spans="1:19" ht="14.3" customHeight="1" x14ac:dyDescent="0.25">
      <c r="A70" s="33" t="s">
        <v>5</v>
      </c>
      <c r="B70" s="7">
        <f>+E70+F70+I70</f>
        <v>153558</v>
      </c>
      <c r="C70" s="50">
        <v>45</v>
      </c>
      <c r="D70" s="52">
        <v>1896</v>
      </c>
      <c r="E70" s="50">
        <v>29295</v>
      </c>
      <c r="F70" s="52">
        <v>118838</v>
      </c>
      <c r="G70" s="50">
        <v>29</v>
      </c>
      <c r="H70" s="50">
        <v>593</v>
      </c>
      <c r="I70" s="52">
        <v>5425</v>
      </c>
      <c r="L70" s="16"/>
      <c r="M70" s="16"/>
      <c r="N70" s="16"/>
      <c r="O70" s="16"/>
      <c r="P70" s="16"/>
      <c r="Q70" s="16"/>
      <c r="R70" s="16"/>
      <c r="S70" s="16"/>
    </row>
    <row r="71" spans="1:19" ht="15.8" customHeight="1" x14ac:dyDescent="0.25">
      <c r="A71" s="33" t="s">
        <v>21</v>
      </c>
      <c r="B71" s="7">
        <f>+E71+F71+I71</f>
        <v>119493</v>
      </c>
      <c r="C71" s="20">
        <v>27</v>
      </c>
      <c r="D71" s="20">
        <v>1090</v>
      </c>
      <c r="E71" s="20">
        <v>17399</v>
      </c>
      <c r="F71" s="20">
        <v>95596</v>
      </c>
      <c r="G71" s="20">
        <v>30</v>
      </c>
      <c r="H71" s="20">
        <v>804</v>
      </c>
      <c r="I71" s="66">
        <v>6498</v>
      </c>
      <c r="L71" s="16"/>
      <c r="M71" s="16"/>
      <c r="N71" s="16"/>
      <c r="O71" s="16"/>
      <c r="P71" s="16"/>
      <c r="Q71" s="16"/>
      <c r="R71" s="16"/>
      <c r="S71" s="16"/>
    </row>
    <row r="72" spans="1:19" ht="14.95" customHeight="1" x14ac:dyDescent="0.25">
      <c r="A72" s="33" t="s">
        <v>20</v>
      </c>
      <c r="B72" s="7">
        <f>+E72+F72+I72</f>
        <v>121948</v>
      </c>
      <c r="C72" s="20">
        <v>16</v>
      </c>
      <c r="D72" s="20">
        <v>877</v>
      </c>
      <c r="E72" s="20">
        <v>15794</v>
      </c>
      <c r="F72" s="20">
        <v>102999</v>
      </c>
      <c r="G72" s="20">
        <v>24</v>
      </c>
      <c r="H72" s="20">
        <v>654</v>
      </c>
      <c r="I72" s="66">
        <v>3155</v>
      </c>
      <c r="L72" s="16"/>
      <c r="M72" s="16"/>
      <c r="N72" s="16"/>
      <c r="O72" s="16"/>
      <c r="P72" s="16"/>
      <c r="Q72" s="16"/>
      <c r="R72" s="16"/>
      <c r="S72" s="16"/>
    </row>
    <row r="73" spans="1:19" ht="14.3" customHeight="1" x14ac:dyDescent="0.25">
      <c r="A73" s="33" t="s">
        <v>34</v>
      </c>
      <c r="B73" s="7">
        <f>+E73+F73+I73</f>
        <v>117231</v>
      </c>
      <c r="C73" s="20">
        <v>17</v>
      </c>
      <c r="D73" s="20">
        <v>687</v>
      </c>
      <c r="E73" s="20">
        <v>7903</v>
      </c>
      <c r="F73" s="20">
        <v>107789</v>
      </c>
      <c r="G73" s="20">
        <v>25</v>
      </c>
      <c r="H73" s="20">
        <v>382</v>
      </c>
      <c r="I73" s="66">
        <v>1539</v>
      </c>
      <c r="L73" s="16"/>
      <c r="M73" s="16"/>
      <c r="N73" s="16"/>
      <c r="O73" s="16"/>
      <c r="P73" s="16"/>
      <c r="Q73" s="16"/>
      <c r="R73" s="16"/>
      <c r="S73" s="16"/>
    </row>
    <row r="74" spans="1:19" ht="19.05" customHeight="1" x14ac:dyDescent="0.25">
      <c r="A74" s="32" t="s">
        <v>51</v>
      </c>
      <c r="B74" s="7">
        <f t="shared" ref="B74:I74" si="19">SUM(B75:B78)</f>
        <v>142618</v>
      </c>
      <c r="C74" s="7">
        <f t="shared" si="19"/>
        <v>119</v>
      </c>
      <c r="D74" s="7">
        <f t="shared" si="19"/>
        <v>265</v>
      </c>
      <c r="E74" s="7">
        <f t="shared" si="19"/>
        <v>34588</v>
      </c>
      <c r="F74" s="7">
        <f t="shared" si="19"/>
        <v>93748</v>
      </c>
      <c r="G74" s="7">
        <f t="shared" si="19"/>
        <v>93</v>
      </c>
      <c r="H74" s="7">
        <f t="shared" si="19"/>
        <v>304</v>
      </c>
      <c r="I74" s="39">
        <f t="shared" si="19"/>
        <v>14282</v>
      </c>
      <c r="J74" s="40"/>
    </row>
    <row r="75" spans="1:19" ht="17.5" customHeight="1" x14ac:dyDescent="0.25">
      <c r="A75" s="33" t="s">
        <v>5</v>
      </c>
      <c r="B75" s="7">
        <f>+E75+F75+I75</f>
        <v>35949</v>
      </c>
      <c r="C75" s="50">
        <v>23</v>
      </c>
      <c r="D75" s="53">
        <v>57</v>
      </c>
      <c r="E75" s="50">
        <v>10498</v>
      </c>
      <c r="F75" s="54">
        <v>23372</v>
      </c>
      <c r="G75" s="50">
        <v>18</v>
      </c>
      <c r="H75" s="50">
        <v>69</v>
      </c>
      <c r="I75" s="52">
        <v>2079</v>
      </c>
    </row>
    <row r="76" spans="1:19" ht="15.8" customHeight="1" x14ac:dyDescent="0.25">
      <c r="A76" s="33" t="s">
        <v>21</v>
      </c>
      <c r="B76" s="7">
        <f>+E76+F76+I76</f>
        <v>39555</v>
      </c>
      <c r="C76" s="20">
        <v>33</v>
      </c>
      <c r="D76" s="20">
        <v>99</v>
      </c>
      <c r="E76" s="20">
        <v>8834</v>
      </c>
      <c r="F76" s="67">
        <v>27486</v>
      </c>
      <c r="G76" s="20">
        <v>18</v>
      </c>
      <c r="H76" s="20">
        <v>41</v>
      </c>
      <c r="I76" s="66">
        <v>3235</v>
      </c>
    </row>
    <row r="77" spans="1:19" ht="14.3" customHeight="1" x14ac:dyDescent="0.25">
      <c r="A77" s="33" t="s">
        <v>20</v>
      </c>
      <c r="B77" s="7">
        <f>+E77+F77+I77</f>
        <v>35908</v>
      </c>
      <c r="C77" s="20">
        <v>30</v>
      </c>
      <c r="D77" s="20">
        <v>61</v>
      </c>
      <c r="E77" s="20">
        <v>6447</v>
      </c>
      <c r="F77" s="20">
        <v>27859</v>
      </c>
      <c r="G77" s="20">
        <v>23</v>
      </c>
      <c r="H77" s="20">
        <v>51</v>
      </c>
      <c r="I77" s="66">
        <v>1602</v>
      </c>
    </row>
    <row r="78" spans="1:19" ht="14.95" customHeight="1" x14ac:dyDescent="0.25">
      <c r="A78" s="33" t="s">
        <v>34</v>
      </c>
      <c r="B78" s="7">
        <f>+E78+F78+I78</f>
        <v>31206</v>
      </c>
      <c r="C78" s="20">
        <v>33</v>
      </c>
      <c r="D78" s="20">
        <v>48</v>
      </c>
      <c r="E78" s="20">
        <v>8809</v>
      </c>
      <c r="F78" s="20">
        <v>15031</v>
      </c>
      <c r="G78" s="20">
        <v>34</v>
      </c>
      <c r="H78" s="20">
        <v>143</v>
      </c>
      <c r="I78" s="66">
        <v>7366</v>
      </c>
    </row>
    <row r="79" spans="1:19" ht="19.05" customHeight="1" x14ac:dyDescent="0.25">
      <c r="A79" s="32" t="s">
        <v>12</v>
      </c>
      <c r="B79" s="7">
        <f>SUM(B80:B83)</f>
        <v>14237</v>
      </c>
      <c r="C79" s="7">
        <f t="shared" ref="C79:H79" si="20">SUM(C80:C83)</f>
        <v>15</v>
      </c>
      <c r="D79" s="7">
        <f t="shared" si="20"/>
        <v>71</v>
      </c>
      <c r="E79" s="7">
        <f t="shared" si="20"/>
        <v>4273</v>
      </c>
      <c r="F79" s="7">
        <f t="shared" si="20"/>
        <v>7431</v>
      </c>
      <c r="G79" s="7">
        <f t="shared" si="20"/>
        <v>8</v>
      </c>
      <c r="H79" s="7">
        <f t="shared" si="20"/>
        <v>57</v>
      </c>
      <c r="I79" s="12">
        <f>SUM(I80:I83)</f>
        <v>2533</v>
      </c>
      <c r="J79" s="40"/>
    </row>
    <row r="80" spans="1:19" ht="16.5" customHeight="1" x14ac:dyDescent="0.25">
      <c r="A80" s="33" t="s">
        <v>5</v>
      </c>
      <c r="B80" s="7">
        <f>+E80+F80+I80</f>
        <v>2397</v>
      </c>
      <c r="C80" s="50">
        <v>4</v>
      </c>
      <c r="D80" s="52">
        <v>11</v>
      </c>
      <c r="E80" s="50">
        <v>163</v>
      </c>
      <c r="F80" s="52">
        <v>1930</v>
      </c>
      <c r="G80" s="50">
        <v>2</v>
      </c>
      <c r="H80" s="50">
        <v>18</v>
      </c>
      <c r="I80" s="55">
        <v>304</v>
      </c>
    </row>
    <row r="81" spans="1:11" ht="14.3" customHeight="1" x14ac:dyDescent="0.25">
      <c r="A81" s="33" t="s">
        <v>21</v>
      </c>
      <c r="B81" s="7">
        <f>+E81+F81+I81</f>
        <v>5150</v>
      </c>
      <c r="C81" s="20">
        <v>4</v>
      </c>
      <c r="D81" s="20">
        <v>8</v>
      </c>
      <c r="E81" s="20">
        <v>2792</v>
      </c>
      <c r="F81" s="20">
        <v>192</v>
      </c>
      <c r="G81" s="20">
        <v>4</v>
      </c>
      <c r="H81" s="20">
        <v>36</v>
      </c>
      <c r="I81" s="21">
        <v>2166</v>
      </c>
    </row>
    <row r="82" spans="1:11" ht="15.8" customHeight="1" x14ac:dyDescent="0.25">
      <c r="A82" s="33" t="s">
        <v>20</v>
      </c>
      <c r="B82" s="7">
        <f>+E82+F82+I82</f>
        <v>2421</v>
      </c>
      <c r="C82" s="20">
        <v>2</v>
      </c>
      <c r="D82" s="20">
        <v>31</v>
      </c>
      <c r="E82" s="20">
        <v>47</v>
      </c>
      <c r="F82" s="20">
        <v>2311</v>
      </c>
      <c r="G82" s="20">
        <v>2</v>
      </c>
      <c r="H82" s="20">
        <v>3</v>
      </c>
      <c r="I82" s="66">
        <v>63</v>
      </c>
    </row>
    <row r="83" spans="1:11" ht="14.3" customHeight="1" x14ac:dyDescent="0.25">
      <c r="A83" s="33" t="s">
        <v>34</v>
      </c>
      <c r="B83" s="7">
        <f>+E83+F83+I83</f>
        <v>4269</v>
      </c>
      <c r="C83" s="20">
        <v>5</v>
      </c>
      <c r="D83" s="20">
        <v>21</v>
      </c>
      <c r="E83" s="20">
        <v>1271</v>
      </c>
      <c r="F83" s="20">
        <v>2998</v>
      </c>
      <c r="G83" s="20">
        <v>0</v>
      </c>
      <c r="H83" s="20">
        <v>0</v>
      </c>
      <c r="I83" s="66">
        <v>0</v>
      </c>
    </row>
    <row r="84" spans="1:11" ht="19.05" customHeight="1" x14ac:dyDescent="0.25">
      <c r="A84" s="32" t="s">
        <v>6</v>
      </c>
      <c r="B84" s="7">
        <f t="shared" ref="B84:I84" si="21">SUM(B85:B88)</f>
        <v>120538</v>
      </c>
      <c r="C84" s="7">
        <f t="shared" si="21"/>
        <v>40</v>
      </c>
      <c r="D84" s="7">
        <f t="shared" si="21"/>
        <v>72</v>
      </c>
      <c r="E84" s="7">
        <f t="shared" si="21"/>
        <v>27064</v>
      </c>
      <c r="F84" s="7">
        <f t="shared" si="21"/>
        <v>69014</v>
      </c>
      <c r="G84" s="7">
        <f t="shared" si="21"/>
        <v>44</v>
      </c>
      <c r="H84" s="7">
        <f t="shared" si="21"/>
        <v>121</v>
      </c>
      <c r="I84" s="12">
        <f t="shared" si="21"/>
        <v>24460</v>
      </c>
      <c r="J84" s="40"/>
    </row>
    <row r="85" spans="1:11" ht="17" customHeight="1" x14ac:dyDescent="0.25">
      <c r="A85" s="33" t="s">
        <v>5</v>
      </c>
      <c r="B85" s="7">
        <f>+E85+F85+I85</f>
        <v>39614</v>
      </c>
      <c r="C85" s="20">
        <v>14</v>
      </c>
      <c r="D85" s="21">
        <v>27</v>
      </c>
      <c r="E85" s="20">
        <v>15096</v>
      </c>
      <c r="F85" s="21">
        <v>16001</v>
      </c>
      <c r="G85" s="20">
        <v>14</v>
      </c>
      <c r="H85" s="20">
        <v>37</v>
      </c>
      <c r="I85" s="21">
        <v>8517</v>
      </c>
    </row>
    <row r="86" spans="1:11" ht="14.95" customHeight="1" x14ac:dyDescent="0.25">
      <c r="A86" s="33" t="s">
        <v>21</v>
      </c>
      <c r="B86" s="7">
        <f>+E86+F86+I86</f>
        <v>34481</v>
      </c>
      <c r="C86" s="20">
        <v>12</v>
      </c>
      <c r="D86" s="20">
        <v>12</v>
      </c>
      <c r="E86" s="20">
        <v>2148</v>
      </c>
      <c r="F86" s="67">
        <v>30418</v>
      </c>
      <c r="G86" s="20">
        <v>10</v>
      </c>
      <c r="H86" s="20">
        <v>44</v>
      </c>
      <c r="I86" s="21">
        <v>1915</v>
      </c>
      <c r="K86" s="18"/>
    </row>
    <row r="87" spans="1:11" ht="13.75" customHeight="1" x14ac:dyDescent="0.25">
      <c r="A87" s="33" t="s">
        <v>20</v>
      </c>
      <c r="B87" s="7">
        <f>+E87+F87+I87</f>
        <v>21816</v>
      </c>
      <c r="C87" s="20">
        <v>7</v>
      </c>
      <c r="D87" s="20">
        <v>17</v>
      </c>
      <c r="E87" s="20">
        <v>5876</v>
      </c>
      <c r="F87" s="20">
        <v>14120</v>
      </c>
      <c r="G87" s="20">
        <v>9</v>
      </c>
      <c r="H87" s="20">
        <v>13</v>
      </c>
      <c r="I87" s="66">
        <v>1820</v>
      </c>
    </row>
    <row r="88" spans="1:11" ht="13.75" customHeight="1" x14ac:dyDescent="0.25">
      <c r="A88" s="33" t="s">
        <v>34</v>
      </c>
      <c r="B88" s="7">
        <f>+E88+F88+I88</f>
        <v>24627</v>
      </c>
      <c r="C88" s="20">
        <v>7</v>
      </c>
      <c r="D88" s="20">
        <v>16</v>
      </c>
      <c r="E88" s="20">
        <v>3944</v>
      </c>
      <c r="F88" s="20">
        <v>8475</v>
      </c>
      <c r="G88" s="20">
        <v>11</v>
      </c>
      <c r="H88" s="20">
        <v>27</v>
      </c>
      <c r="I88" s="66">
        <v>12208</v>
      </c>
    </row>
    <row r="89" spans="1:11" ht="17.7" customHeight="1" x14ac:dyDescent="0.25">
      <c r="A89" s="32" t="s">
        <v>25</v>
      </c>
      <c r="B89" s="7">
        <f t="shared" ref="B89:I89" si="22">SUM(B90:B93)</f>
        <v>5895</v>
      </c>
      <c r="C89" s="7">
        <f t="shared" si="22"/>
        <v>7</v>
      </c>
      <c r="D89" s="7">
        <f t="shared" si="22"/>
        <v>7</v>
      </c>
      <c r="E89" s="7">
        <f t="shared" si="22"/>
        <v>626</v>
      </c>
      <c r="F89" s="7">
        <f t="shared" si="22"/>
        <v>3402</v>
      </c>
      <c r="G89" s="7">
        <f t="shared" si="22"/>
        <v>8</v>
      </c>
      <c r="H89" s="7">
        <f t="shared" si="22"/>
        <v>18</v>
      </c>
      <c r="I89" s="39">
        <f t="shared" si="22"/>
        <v>1867</v>
      </c>
      <c r="J89" s="40"/>
    </row>
    <row r="90" spans="1:11" ht="16.5" customHeight="1" x14ac:dyDescent="0.25">
      <c r="A90" s="33" t="s">
        <v>5</v>
      </c>
      <c r="B90" s="7">
        <f>+E90+F90+I90</f>
        <v>883</v>
      </c>
      <c r="C90" s="20">
        <v>0</v>
      </c>
      <c r="D90" s="21">
        <v>0</v>
      </c>
      <c r="E90" s="20">
        <v>0</v>
      </c>
      <c r="F90" s="21">
        <v>620</v>
      </c>
      <c r="G90" s="20">
        <v>3</v>
      </c>
      <c r="H90" s="20">
        <v>3</v>
      </c>
      <c r="I90" s="21">
        <v>263</v>
      </c>
      <c r="K90" s="1"/>
    </row>
    <row r="91" spans="1:11" ht="16.5" customHeight="1" x14ac:dyDescent="0.25">
      <c r="A91" s="33" t="s">
        <v>21</v>
      </c>
      <c r="B91" s="7">
        <f>+E91+F91+I91</f>
        <v>996</v>
      </c>
      <c r="C91" s="20">
        <v>0</v>
      </c>
      <c r="D91" s="20">
        <v>0</v>
      </c>
      <c r="E91" s="20">
        <v>0</v>
      </c>
      <c r="F91" s="20">
        <v>996</v>
      </c>
      <c r="G91" s="20">
        <v>0</v>
      </c>
      <c r="H91" s="20">
        <v>0</v>
      </c>
      <c r="I91" s="66">
        <v>0</v>
      </c>
    </row>
    <row r="92" spans="1:11" ht="16.5" customHeight="1" x14ac:dyDescent="0.25">
      <c r="A92" s="33" t="s">
        <v>20</v>
      </c>
      <c r="B92" s="7">
        <f>+E92+F92+I92</f>
        <v>1938</v>
      </c>
      <c r="C92" s="20">
        <v>4</v>
      </c>
      <c r="D92" s="20">
        <v>4</v>
      </c>
      <c r="E92" s="20">
        <v>320</v>
      </c>
      <c r="F92" s="20">
        <v>680</v>
      </c>
      <c r="G92" s="20">
        <v>1</v>
      </c>
      <c r="H92" s="20">
        <v>11</v>
      </c>
      <c r="I92" s="66">
        <v>938</v>
      </c>
    </row>
    <row r="93" spans="1:11" ht="16.5" customHeight="1" x14ac:dyDescent="0.25">
      <c r="A93" s="33" t="s">
        <v>34</v>
      </c>
      <c r="B93" s="7">
        <f>+E93+F93+I93</f>
        <v>2078</v>
      </c>
      <c r="C93" s="20">
        <v>3</v>
      </c>
      <c r="D93" s="20">
        <v>3</v>
      </c>
      <c r="E93" s="20">
        <v>306</v>
      </c>
      <c r="F93" s="20">
        <v>1106</v>
      </c>
      <c r="G93" s="20">
        <v>4</v>
      </c>
      <c r="H93" s="20">
        <v>4</v>
      </c>
      <c r="I93" s="66">
        <v>666</v>
      </c>
    </row>
    <row r="94" spans="1:11" ht="17" customHeight="1" x14ac:dyDescent="0.25">
      <c r="A94" s="32" t="s">
        <v>7</v>
      </c>
      <c r="B94" s="7">
        <f t="shared" ref="B94:I94" si="23">SUM(B95:B98)</f>
        <v>24891</v>
      </c>
      <c r="C94" s="7">
        <f t="shared" si="23"/>
        <v>13</v>
      </c>
      <c r="D94" s="7">
        <f t="shared" si="23"/>
        <v>179</v>
      </c>
      <c r="E94" s="7">
        <f t="shared" si="23"/>
        <v>7731</v>
      </c>
      <c r="F94" s="7">
        <f t="shared" si="23"/>
        <v>12892</v>
      </c>
      <c r="G94" s="7">
        <f t="shared" si="23"/>
        <v>10</v>
      </c>
      <c r="H94" s="7">
        <f t="shared" si="23"/>
        <v>53</v>
      </c>
      <c r="I94" s="39">
        <f t="shared" si="23"/>
        <v>4268</v>
      </c>
      <c r="J94" s="40"/>
    </row>
    <row r="95" spans="1:11" ht="15.8" customHeight="1" x14ac:dyDescent="0.25">
      <c r="A95" s="33" t="s">
        <v>5</v>
      </c>
      <c r="B95" s="7">
        <f>+E95+F95+I95</f>
        <v>8657</v>
      </c>
      <c r="C95" s="20">
        <v>3</v>
      </c>
      <c r="D95" s="21">
        <v>25</v>
      </c>
      <c r="E95" s="20">
        <v>766</v>
      </c>
      <c r="F95" s="21">
        <v>4458</v>
      </c>
      <c r="G95" s="20">
        <v>4</v>
      </c>
      <c r="H95" s="20">
        <v>39</v>
      </c>
      <c r="I95" s="21">
        <v>3433</v>
      </c>
    </row>
    <row r="96" spans="1:11" ht="15.8" customHeight="1" x14ac:dyDescent="0.25">
      <c r="A96" s="33" t="s">
        <v>21</v>
      </c>
      <c r="B96" s="7">
        <f>+E96+F96+I96</f>
        <v>4741</v>
      </c>
      <c r="C96" s="20">
        <v>3</v>
      </c>
      <c r="D96" s="20">
        <v>4</v>
      </c>
      <c r="E96" s="20">
        <v>116</v>
      </c>
      <c r="F96" s="20">
        <v>4177</v>
      </c>
      <c r="G96" s="20">
        <v>5</v>
      </c>
      <c r="H96" s="20">
        <v>9</v>
      </c>
      <c r="I96" s="66">
        <v>448</v>
      </c>
      <c r="K96" s="18"/>
    </row>
    <row r="97" spans="1:13" ht="15.8" customHeight="1" x14ac:dyDescent="0.25">
      <c r="A97" s="33" t="s">
        <v>20</v>
      </c>
      <c r="B97" s="7">
        <f>+E97+F97+I97</f>
        <v>2663</v>
      </c>
      <c r="C97" s="20">
        <v>4</v>
      </c>
      <c r="D97" s="20">
        <v>88</v>
      </c>
      <c r="E97" s="20">
        <v>1081</v>
      </c>
      <c r="F97" s="20">
        <v>1582</v>
      </c>
      <c r="G97" s="20">
        <v>0</v>
      </c>
      <c r="H97" s="20">
        <v>0</v>
      </c>
      <c r="I97" s="66">
        <v>0</v>
      </c>
    </row>
    <row r="98" spans="1:13" ht="15.8" customHeight="1" x14ac:dyDescent="0.25">
      <c r="A98" s="33" t="s">
        <v>34</v>
      </c>
      <c r="B98" s="7">
        <f>+E98+F98+I98</f>
        <v>8830</v>
      </c>
      <c r="C98" s="20">
        <v>3</v>
      </c>
      <c r="D98" s="20">
        <v>62</v>
      </c>
      <c r="E98" s="20">
        <v>5768</v>
      </c>
      <c r="F98" s="20">
        <v>2675</v>
      </c>
      <c r="G98" s="20">
        <v>1</v>
      </c>
      <c r="H98" s="20">
        <v>5</v>
      </c>
      <c r="I98" s="66">
        <v>387</v>
      </c>
    </row>
    <row r="99" spans="1:13" ht="17.7" customHeight="1" x14ac:dyDescent="0.25">
      <c r="A99" s="32" t="s">
        <v>13</v>
      </c>
      <c r="B99" s="7">
        <f t="shared" ref="B99:I99" si="24">SUM(B100:B103)</f>
        <v>5745</v>
      </c>
      <c r="C99" s="7">
        <f t="shared" si="24"/>
        <v>1</v>
      </c>
      <c r="D99" s="7">
        <f t="shared" si="24"/>
        <v>77</v>
      </c>
      <c r="E99" s="7">
        <f t="shared" si="24"/>
        <v>4105</v>
      </c>
      <c r="F99" s="7">
        <f t="shared" si="24"/>
        <v>1577</v>
      </c>
      <c r="G99" s="7">
        <f t="shared" si="24"/>
        <v>1</v>
      </c>
      <c r="H99" s="7">
        <f t="shared" si="24"/>
        <v>30</v>
      </c>
      <c r="I99" s="39">
        <f t="shared" si="24"/>
        <v>63</v>
      </c>
      <c r="J99" s="40"/>
    </row>
    <row r="100" spans="1:13" ht="16.5" customHeight="1" x14ac:dyDescent="0.25">
      <c r="A100" s="33" t="s">
        <v>5</v>
      </c>
      <c r="B100" s="7">
        <f>+E100+F100+I100</f>
        <v>84</v>
      </c>
      <c r="C100" s="50">
        <v>0</v>
      </c>
      <c r="D100" s="52">
        <v>0</v>
      </c>
      <c r="E100" s="50">
        <v>0</v>
      </c>
      <c r="F100" s="52">
        <v>84</v>
      </c>
      <c r="G100" s="24">
        <v>0</v>
      </c>
      <c r="H100" s="24">
        <v>0</v>
      </c>
      <c r="I100" s="26">
        <v>0</v>
      </c>
    </row>
    <row r="101" spans="1:13" ht="14.95" customHeight="1" x14ac:dyDescent="0.25">
      <c r="A101" s="33" t="s">
        <v>21</v>
      </c>
      <c r="B101" s="7">
        <f>+E101+F101+I101</f>
        <v>63</v>
      </c>
      <c r="C101" s="20">
        <v>0</v>
      </c>
      <c r="D101" s="20">
        <v>0</v>
      </c>
      <c r="E101" s="20">
        <v>0</v>
      </c>
      <c r="F101" s="20">
        <v>0</v>
      </c>
      <c r="G101" s="20">
        <v>1</v>
      </c>
      <c r="H101" s="20">
        <v>30</v>
      </c>
      <c r="I101" s="66">
        <v>63</v>
      </c>
    </row>
    <row r="102" spans="1:13" ht="14.95" customHeight="1" x14ac:dyDescent="0.25">
      <c r="A102" s="33" t="s">
        <v>20</v>
      </c>
      <c r="B102" s="7">
        <f>+E102+F102+I102</f>
        <v>4105</v>
      </c>
      <c r="C102" s="20">
        <v>1</v>
      </c>
      <c r="D102" s="20">
        <v>77</v>
      </c>
      <c r="E102" s="20">
        <v>4105</v>
      </c>
      <c r="F102" s="20">
        <v>0</v>
      </c>
      <c r="G102" s="20">
        <v>0</v>
      </c>
      <c r="H102" s="20">
        <v>0</v>
      </c>
      <c r="I102" s="66">
        <v>0</v>
      </c>
    </row>
    <row r="103" spans="1:13" ht="16.5" customHeight="1" x14ac:dyDescent="0.25">
      <c r="A103" s="33" t="s">
        <v>34</v>
      </c>
      <c r="B103" s="7">
        <f>+E103+F103+I103</f>
        <v>1493</v>
      </c>
      <c r="C103" s="20">
        <v>0</v>
      </c>
      <c r="D103" s="20">
        <v>0</v>
      </c>
      <c r="E103" s="20">
        <v>0</v>
      </c>
      <c r="F103" s="20">
        <v>1493</v>
      </c>
      <c r="G103" s="20">
        <v>0</v>
      </c>
      <c r="H103" s="20">
        <v>0</v>
      </c>
      <c r="I103" s="66">
        <v>0</v>
      </c>
    </row>
    <row r="104" spans="1:13" ht="21.75" customHeight="1" x14ac:dyDescent="0.25">
      <c r="A104" s="49" t="s">
        <v>32</v>
      </c>
      <c r="B104" s="7"/>
      <c r="C104" s="50"/>
      <c r="D104" s="52"/>
      <c r="E104" s="50"/>
      <c r="F104" s="52"/>
      <c r="G104" s="50"/>
      <c r="H104" s="50"/>
      <c r="I104" s="52"/>
    </row>
    <row r="105" spans="1:13" ht="18.350000000000001" customHeight="1" x14ac:dyDescent="0.25">
      <c r="A105" s="32" t="s">
        <v>14</v>
      </c>
      <c r="B105" s="7">
        <f>SUM(B106:B109)</f>
        <v>13994</v>
      </c>
      <c r="C105" s="7">
        <f t="shared" ref="C105:E105" si="25">SUM(C106:C109)</f>
        <v>1</v>
      </c>
      <c r="D105" s="7">
        <f t="shared" si="25"/>
        <v>4</v>
      </c>
      <c r="E105" s="7">
        <f t="shared" si="25"/>
        <v>279</v>
      </c>
      <c r="F105" s="7">
        <f>SUM(F106:F109)</f>
        <v>13715</v>
      </c>
      <c r="G105" s="7">
        <f>SUM(G106:G109)</f>
        <v>0</v>
      </c>
      <c r="H105" s="7">
        <f>SUM(H106:H109)</f>
        <v>0</v>
      </c>
      <c r="I105" s="39">
        <f>SUM(I106:I109)</f>
        <v>0</v>
      </c>
      <c r="J105" s="40"/>
    </row>
    <row r="106" spans="1:13" ht="17.350000000000001" customHeight="1" x14ac:dyDescent="0.25">
      <c r="A106" s="33" t="s">
        <v>5</v>
      </c>
      <c r="B106" s="7">
        <f>+E106+F106+I106</f>
        <v>3397</v>
      </c>
      <c r="C106" s="20">
        <v>0</v>
      </c>
      <c r="D106" s="52">
        <v>0</v>
      </c>
      <c r="E106" s="50">
        <v>0</v>
      </c>
      <c r="F106" s="52">
        <v>3397</v>
      </c>
      <c r="G106" s="50">
        <v>0</v>
      </c>
      <c r="H106" s="50">
        <v>0</v>
      </c>
      <c r="I106" s="52">
        <v>0</v>
      </c>
    </row>
    <row r="107" spans="1:13" ht="17.350000000000001" customHeight="1" x14ac:dyDescent="0.25">
      <c r="A107" s="33" t="s">
        <v>21</v>
      </c>
      <c r="B107" s="7">
        <f>+E107+F107+I107</f>
        <v>1592</v>
      </c>
      <c r="C107" s="20">
        <v>0</v>
      </c>
      <c r="D107" s="20">
        <v>0</v>
      </c>
      <c r="E107" s="20">
        <v>0</v>
      </c>
      <c r="F107" s="20">
        <v>1592</v>
      </c>
      <c r="G107" s="20">
        <v>0</v>
      </c>
      <c r="H107" s="20">
        <v>0</v>
      </c>
      <c r="I107" s="66">
        <v>0</v>
      </c>
    </row>
    <row r="108" spans="1:13" ht="17.350000000000001" customHeight="1" x14ac:dyDescent="0.25">
      <c r="A108" s="33" t="s">
        <v>20</v>
      </c>
      <c r="B108" s="7">
        <f>+E108+F108+I108</f>
        <v>1170</v>
      </c>
      <c r="C108" s="20">
        <v>0</v>
      </c>
      <c r="D108" s="20">
        <v>0</v>
      </c>
      <c r="E108" s="20">
        <v>0</v>
      </c>
      <c r="F108" s="20">
        <v>1170</v>
      </c>
      <c r="G108" s="20">
        <v>0</v>
      </c>
      <c r="H108" s="20">
        <v>0</v>
      </c>
      <c r="I108" s="66">
        <v>0</v>
      </c>
      <c r="M108" s="16"/>
    </row>
    <row r="109" spans="1:13" ht="17.350000000000001" customHeight="1" x14ac:dyDescent="0.25">
      <c r="A109" s="33" t="s">
        <v>34</v>
      </c>
      <c r="B109" s="7">
        <f>+E109+F109+I109</f>
        <v>7835</v>
      </c>
      <c r="C109" s="20">
        <v>1</v>
      </c>
      <c r="D109" s="20">
        <v>4</v>
      </c>
      <c r="E109" s="20">
        <v>279</v>
      </c>
      <c r="F109" s="20">
        <v>7556</v>
      </c>
      <c r="G109" s="20">
        <v>0</v>
      </c>
      <c r="H109" s="20">
        <v>0</v>
      </c>
      <c r="I109" s="66">
        <v>0</v>
      </c>
      <c r="M109" s="16"/>
    </row>
    <row r="110" spans="1:13" ht="18.350000000000001" customHeight="1" x14ac:dyDescent="0.25">
      <c r="A110" s="32" t="s">
        <v>39</v>
      </c>
      <c r="B110" s="7">
        <f t="shared" ref="B110:I110" si="26">SUM(B111:B114)</f>
        <v>2704</v>
      </c>
      <c r="C110" s="7">
        <f t="shared" si="26"/>
        <v>27</v>
      </c>
      <c r="D110" s="7">
        <f t="shared" si="26"/>
        <v>27</v>
      </c>
      <c r="E110" s="7">
        <f t="shared" si="26"/>
        <v>1096</v>
      </c>
      <c r="F110" s="7">
        <f t="shared" si="26"/>
        <v>768</v>
      </c>
      <c r="G110" s="7">
        <f t="shared" si="26"/>
        <v>15</v>
      </c>
      <c r="H110" s="7">
        <f t="shared" si="26"/>
        <v>15</v>
      </c>
      <c r="I110" s="39">
        <f t="shared" si="26"/>
        <v>840</v>
      </c>
      <c r="J110" s="40"/>
      <c r="K110" s="16"/>
    </row>
    <row r="111" spans="1:13" ht="17.350000000000001" customHeight="1" x14ac:dyDescent="0.25">
      <c r="A111" s="33" t="s">
        <v>5</v>
      </c>
      <c r="B111" s="7">
        <f>+E111+F111+I111</f>
        <v>863</v>
      </c>
      <c r="C111" s="20">
        <v>8</v>
      </c>
      <c r="D111" s="21">
        <v>8</v>
      </c>
      <c r="E111" s="20">
        <v>391</v>
      </c>
      <c r="F111" s="21">
        <v>245</v>
      </c>
      <c r="G111" s="20">
        <v>4</v>
      </c>
      <c r="H111" s="20">
        <v>4</v>
      </c>
      <c r="I111" s="21">
        <v>227</v>
      </c>
      <c r="L111" s="16"/>
    </row>
    <row r="112" spans="1:13" ht="17.350000000000001" customHeight="1" x14ac:dyDescent="0.25">
      <c r="A112" s="33" t="s">
        <v>21</v>
      </c>
      <c r="B112" s="7">
        <f>+E112+F112+I112</f>
        <v>406</v>
      </c>
      <c r="C112" s="20">
        <v>6</v>
      </c>
      <c r="D112" s="20">
        <v>6</v>
      </c>
      <c r="E112" s="20">
        <v>185</v>
      </c>
      <c r="F112" s="20">
        <v>174</v>
      </c>
      <c r="G112" s="20">
        <v>2</v>
      </c>
      <c r="H112" s="20">
        <v>2</v>
      </c>
      <c r="I112" s="66">
        <v>47</v>
      </c>
    </row>
    <row r="113" spans="1:12" ht="17.350000000000001" customHeight="1" x14ac:dyDescent="0.25">
      <c r="A113" s="33" t="s">
        <v>20</v>
      </c>
      <c r="B113" s="7">
        <f>+E113+F113+I113</f>
        <v>499</v>
      </c>
      <c r="C113" s="20">
        <v>6</v>
      </c>
      <c r="D113" s="20">
        <v>6</v>
      </c>
      <c r="E113" s="20">
        <v>183</v>
      </c>
      <c r="F113" s="20">
        <v>152</v>
      </c>
      <c r="G113" s="20">
        <v>3</v>
      </c>
      <c r="H113" s="20">
        <v>3</v>
      </c>
      <c r="I113" s="66">
        <v>164</v>
      </c>
      <c r="L113" s="16"/>
    </row>
    <row r="114" spans="1:12" ht="17.350000000000001" customHeight="1" x14ac:dyDescent="0.25">
      <c r="A114" s="33" t="s">
        <v>34</v>
      </c>
      <c r="B114" s="7">
        <f>+E114+F114+I114</f>
        <v>936</v>
      </c>
      <c r="C114" s="20">
        <v>7</v>
      </c>
      <c r="D114" s="20">
        <v>7</v>
      </c>
      <c r="E114" s="20">
        <v>337</v>
      </c>
      <c r="F114" s="20">
        <v>197</v>
      </c>
      <c r="G114" s="20">
        <v>6</v>
      </c>
      <c r="H114" s="20">
        <v>6</v>
      </c>
      <c r="I114" s="66">
        <v>402</v>
      </c>
      <c r="L114" s="16"/>
    </row>
    <row r="115" spans="1:12" ht="18.350000000000001" customHeight="1" x14ac:dyDescent="0.25">
      <c r="A115" s="32" t="s">
        <v>9</v>
      </c>
      <c r="B115" s="7">
        <f t="shared" ref="B115:I115" si="27">SUM(B116:B119)</f>
        <v>36766</v>
      </c>
      <c r="C115" s="7">
        <f t="shared" si="27"/>
        <v>30</v>
      </c>
      <c r="D115" s="7">
        <f t="shared" si="27"/>
        <v>154</v>
      </c>
      <c r="E115" s="7">
        <f t="shared" si="27"/>
        <v>6378</v>
      </c>
      <c r="F115" s="7">
        <f t="shared" si="27"/>
        <v>21197</v>
      </c>
      <c r="G115" s="7">
        <f t="shared" si="27"/>
        <v>29</v>
      </c>
      <c r="H115" s="7">
        <f t="shared" si="27"/>
        <v>83</v>
      </c>
      <c r="I115" s="39">
        <f t="shared" si="27"/>
        <v>9191</v>
      </c>
      <c r="J115" s="40"/>
    </row>
    <row r="116" spans="1:12" ht="17.350000000000001" customHeight="1" x14ac:dyDescent="0.25">
      <c r="A116" s="33" t="s">
        <v>5</v>
      </c>
      <c r="B116" s="7">
        <f>+E116+F116+I116</f>
        <v>11450</v>
      </c>
      <c r="C116" s="24">
        <v>5</v>
      </c>
      <c r="D116" s="24">
        <v>104</v>
      </c>
      <c r="E116" s="24">
        <v>798</v>
      </c>
      <c r="F116" s="24">
        <v>8042</v>
      </c>
      <c r="G116" s="20">
        <v>1</v>
      </c>
      <c r="H116" s="20">
        <v>1</v>
      </c>
      <c r="I116" s="21">
        <v>2610</v>
      </c>
    </row>
    <row r="117" spans="1:12" ht="17.350000000000001" customHeight="1" x14ac:dyDescent="0.25">
      <c r="A117" s="33" t="s">
        <v>21</v>
      </c>
      <c r="B117" s="7">
        <f>+E117+F117+I117</f>
        <v>12356</v>
      </c>
      <c r="C117" s="20">
        <v>19</v>
      </c>
      <c r="D117" s="20">
        <v>42</v>
      </c>
      <c r="E117" s="20">
        <v>4944</v>
      </c>
      <c r="F117" s="20">
        <v>1814</v>
      </c>
      <c r="G117" s="20">
        <v>3</v>
      </c>
      <c r="H117" s="20">
        <v>39</v>
      </c>
      <c r="I117" s="66">
        <v>5598</v>
      </c>
    </row>
    <row r="118" spans="1:12" ht="17.350000000000001" customHeight="1" x14ac:dyDescent="0.25">
      <c r="A118" s="33" t="s">
        <v>20</v>
      </c>
      <c r="B118" s="7">
        <f>+E118+F118+I118</f>
        <v>8150</v>
      </c>
      <c r="C118" s="20">
        <v>2</v>
      </c>
      <c r="D118" s="20">
        <v>2</v>
      </c>
      <c r="E118" s="20">
        <v>463</v>
      </c>
      <c r="F118" s="20">
        <v>7068</v>
      </c>
      <c r="G118" s="20">
        <v>2</v>
      </c>
      <c r="H118" s="20">
        <v>2</v>
      </c>
      <c r="I118" s="66">
        <v>619</v>
      </c>
    </row>
    <row r="119" spans="1:12" ht="17.350000000000001" customHeight="1" x14ac:dyDescent="0.25">
      <c r="A119" s="33" t="s">
        <v>34</v>
      </c>
      <c r="B119" s="7">
        <f>+E119+F119+I119</f>
        <v>4810</v>
      </c>
      <c r="C119" s="20">
        <v>4</v>
      </c>
      <c r="D119" s="20">
        <v>6</v>
      </c>
      <c r="E119" s="20">
        <v>173</v>
      </c>
      <c r="F119" s="20">
        <v>4273</v>
      </c>
      <c r="G119" s="20">
        <v>23</v>
      </c>
      <c r="H119" s="20">
        <v>41</v>
      </c>
      <c r="I119" s="66">
        <v>364</v>
      </c>
    </row>
    <row r="120" spans="1:12" ht="18.350000000000001" customHeight="1" x14ac:dyDescent="0.25">
      <c r="A120" s="35" t="s">
        <v>23</v>
      </c>
      <c r="B120" s="7">
        <f t="shared" ref="B120:I120" si="28">SUM(B121:B124)</f>
        <v>60114</v>
      </c>
      <c r="C120" s="7">
        <f t="shared" si="28"/>
        <v>37</v>
      </c>
      <c r="D120" s="7">
        <f>SUM(D121:D124)</f>
        <v>276</v>
      </c>
      <c r="E120" s="7">
        <f t="shared" si="28"/>
        <v>7068</v>
      </c>
      <c r="F120" s="7">
        <f t="shared" si="28"/>
        <v>41811</v>
      </c>
      <c r="G120" s="7">
        <f t="shared" si="28"/>
        <v>34</v>
      </c>
      <c r="H120" s="7">
        <f t="shared" si="28"/>
        <v>141</v>
      </c>
      <c r="I120" s="39">
        <f t="shared" si="28"/>
        <v>11235</v>
      </c>
      <c r="J120" s="40"/>
    </row>
    <row r="121" spans="1:12" ht="17.350000000000001" customHeight="1" x14ac:dyDescent="0.25">
      <c r="A121" s="14" t="s">
        <v>5</v>
      </c>
      <c r="B121" s="7">
        <f>+E121+F121+I121</f>
        <v>21050</v>
      </c>
      <c r="C121" s="20">
        <v>4</v>
      </c>
      <c r="D121" s="21">
        <v>234</v>
      </c>
      <c r="E121" s="20">
        <v>1614</v>
      </c>
      <c r="F121" s="21">
        <v>17720</v>
      </c>
      <c r="G121" s="20">
        <v>14</v>
      </c>
      <c r="H121" s="20">
        <v>25</v>
      </c>
      <c r="I121" s="21">
        <v>1716</v>
      </c>
    </row>
    <row r="122" spans="1:12" ht="17.350000000000001" customHeight="1" x14ac:dyDescent="0.25">
      <c r="A122" s="14" t="s">
        <v>21</v>
      </c>
      <c r="B122" s="7">
        <f>+E122+F122+I122</f>
        <v>13937</v>
      </c>
      <c r="C122" s="20">
        <v>8</v>
      </c>
      <c r="D122" s="20">
        <v>10</v>
      </c>
      <c r="E122" s="20">
        <v>621</v>
      </c>
      <c r="F122" s="20">
        <v>12140</v>
      </c>
      <c r="G122" s="20">
        <v>7</v>
      </c>
      <c r="H122" s="20">
        <v>18</v>
      </c>
      <c r="I122" s="66">
        <v>1176</v>
      </c>
    </row>
    <row r="123" spans="1:12" ht="17.350000000000001" customHeight="1" x14ac:dyDescent="0.25">
      <c r="A123" s="14" t="s">
        <v>20</v>
      </c>
      <c r="B123" s="7">
        <f>+E123+F123+I123</f>
        <v>11241</v>
      </c>
      <c r="C123" s="20">
        <v>14</v>
      </c>
      <c r="D123" s="20">
        <v>20</v>
      </c>
      <c r="E123" s="20">
        <v>2999</v>
      </c>
      <c r="F123" s="20">
        <v>3478</v>
      </c>
      <c r="G123" s="20">
        <v>6</v>
      </c>
      <c r="H123" s="20">
        <v>81</v>
      </c>
      <c r="I123" s="66">
        <v>4764</v>
      </c>
    </row>
    <row r="124" spans="1:12" ht="17.350000000000001" customHeight="1" x14ac:dyDescent="0.25">
      <c r="A124" s="14" t="s">
        <v>34</v>
      </c>
      <c r="B124" s="7">
        <f>+E124+F124+I124</f>
        <v>13886</v>
      </c>
      <c r="C124" s="20">
        <v>11</v>
      </c>
      <c r="D124" s="20">
        <v>12</v>
      </c>
      <c r="E124" s="20">
        <v>1834</v>
      </c>
      <c r="F124" s="20">
        <v>8473</v>
      </c>
      <c r="G124" s="20">
        <v>7</v>
      </c>
      <c r="H124" s="20">
        <v>17</v>
      </c>
      <c r="I124" s="66">
        <v>3579</v>
      </c>
    </row>
    <row r="125" spans="1:12" ht="19.05" customHeight="1" x14ac:dyDescent="0.25">
      <c r="A125" s="31" t="s">
        <v>24</v>
      </c>
      <c r="B125" s="7">
        <f t="shared" ref="B125:I125" si="29">B126+B131+B136+B153+B155+B164+B143+B149+B141+B160</f>
        <v>87019</v>
      </c>
      <c r="C125" s="22">
        <f t="shared" si="29"/>
        <v>111</v>
      </c>
      <c r="D125" s="23">
        <f t="shared" si="29"/>
        <v>411</v>
      </c>
      <c r="E125" s="22">
        <f t="shared" si="29"/>
        <v>22119</v>
      </c>
      <c r="F125" s="23">
        <f t="shared" si="29"/>
        <v>59079</v>
      </c>
      <c r="G125" s="22">
        <f t="shared" si="29"/>
        <v>100</v>
      </c>
      <c r="H125" s="22">
        <f t="shared" si="29"/>
        <v>346</v>
      </c>
      <c r="I125" s="23">
        <f t="shared" si="29"/>
        <v>5821</v>
      </c>
    </row>
    <row r="126" spans="1:12" ht="18.350000000000001" customHeight="1" x14ac:dyDescent="0.25">
      <c r="A126" s="32" t="s">
        <v>54</v>
      </c>
      <c r="B126" s="7">
        <f>SUM(B127:B130)</f>
        <v>10021</v>
      </c>
      <c r="C126" s="7">
        <f t="shared" ref="C126:F126" si="30">SUM(C127:C130)</f>
        <v>72</v>
      </c>
      <c r="D126" s="7">
        <f t="shared" si="30"/>
        <v>72</v>
      </c>
      <c r="E126" s="7">
        <f t="shared" si="30"/>
        <v>3891</v>
      </c>
      <c r="F126" s="7">
        <f t="shared" si="30"/>
        <v>5083</v>
      </c>
      <c r="G126" s="7">
        <f>SUM(G127:G130)</f>
        <v>61</v>
      </c>
      <c r="H126" s="7">
        <f>SUM(H127:H130)</f>
        <v>61</v>
      </c>
      <c r="I126" s="39">
        <f>SUM(I127:I130)</f>
        <v>1047</v>
      </c>
      <c r="J126" s="40"/>
    </row>
    <row r="127" spans="1:12" ht="16.5" customHeight="1" x14ac:dyDescent="0.25">
      <c r="A127" s="33" t="s">
        <v>5</v>
      </c>
      <c r="B127" s="7">
        <f>+E127+F127+I127</f>
        <v>2490</v>
      </c>
      <c r="C127" s="50">
        <v>19</v>
      </c>
      <c r="D127" s="52">
        <v>19</v>
      </c>
      <c r="E127" s="50">
        <v>1138</v>
      </c>
      <c r="F127" s="52">
        <v>1158</v>
      </c>
      <c r="G127" s="50">
        <v>10</v>
      </c>
      <c r="H127" s="50">
        <v>10</v>
      </c>
      <c r="I127" s="52">
        <v>194</v>
      </c>
      <c r="J127" s="40"/>
    </row>
    <row r="128" spans="1:12" ht="18.7" customHeight="1" x14ac:dyDescent="0.25">
      <c r="A128" s="33" t="s">
        <v>21</v>
      </c>
      <c r="B128" s="7">
        <f>+E128+F128+I128</f>
        <v>2320</v>
      </c>
      <c r="C128" s="51">
        <v>15</v>
      </c>
      <c r="D128" s="51">
        <v>15</v>
      </c>
      <c r="E128" s="51">
        <v>857</v>
      </c>
      <c r="F128" s="51">
        <v>988</v>
      </c>
      <c r="G128" s="51">
        <v>20</v>
      </c>
      <c r="H128" s="51">
        <v>20</v>
      </c>
      <c r="I128" s="56">
        <v>475</v>
      </c>
    </row>
    <row r="129" spans="1:10" ht="18.7" customHeight="1" x14ac:dyDescent="0.25">
      <c r="A129" s="33" t="s">
        <v>20</v>
      </c>
      <c r="B129" s="7">
        <f>+E129+F129+I129</f>
        <v>3089</v>
      </c>
      <c r="C129" s="20">
        <v>23</v>
      </c>
      <c r="D129" s="20">
        <v>23</v>
      </c>
      <c r="E129" s="20">
        <v>1384</v>
      </c>
      <c r="F129" s="20">
        <v>1510</v>
      </c>
      <c r="G129" s="20">
        <v>13</v>
      </c>
      <c r="H129" s="20">
        <v>13</v>
      </c>
      <c r="I129" s="66">
        <v>195</v>
      </c>
    </row>
    <row r="130" spans="1:10" ht="18.7" customHeight="1" x14ac:dyDescent="0.25">
      <c r="A130" s="33" t="s">
        <v>34</v>
      </c>
      <c r="B130" s="7">
        <f>+E130+F130+I130</f>
        <v>2122</v>
      </c>
      <c r="C130" s="20">
        <v>15</v>
      </c>
      <c r="D130" s="20">
        <v>15</v>
      </c>
      <c r="E130" s="20">
        <v>512</v>
      </c>
      <c r="F130" s="20">
        <v>1427</v>
      </c>
      <c r="G130" s="20">
        <v>18</v>
      </c>
      <c r="H130" s="20">
        <v>18</v>
      </c>
      <c r="I130" s="66">
        <v>183</v>
      </c>
    </row>
    <row r="131" spans="1:10" ht="18.350000000000001" customHeight="1" x14ac:dyDescent="0.25">
      <c r="A131" s="32" t="s">
        <v>55</v>
      </c>
      <c r="B131" s="7">
        <f>SUM(B132:B135)</f>
        <v>48872</v>
      </c>
      <c r="C131" s="7">
        <f t="shared" ref="C131:I131" si="31">SUM(C132:C135)</f>
        <v>17</v>
      </c>
      <c r="D131" s="7">
        <f t="shared" si="31"/>
        <v>281</v>
      </c>
      <c r="E131" s="7">
        <f t="shared" si="31"/>
        <v>6674</v>
      </c>
      <c r="F131" s="7">
        <f t="shared" si="31"/>
        <v>41368</v>
      </c>
      <c r="G131" s="7">
        <f t="shared" si="31"/>
        <v>14</v>
      </c>
      <c r="H131" s="7">
        <f t="shared" si="31"/>
        <v>110</v>
      </c>
      <c r="I131" s="39">
        <f t="shared" si="31"/>
        <v>830</v>
      </c>
      <c r="J131" s="40"/>
    </row>
    <row r="132" spans="1:10" ht="17.350000000000001" customHeight="1" x14ac:dyDescent="0.25">
      <c r="A132" s="33" t="s">
        <v>5</v>
      </c>
      <c r="B132" s="7">
        <f>+E132+F132+I132</f>
        <v>14449</v>
      </c>
      <c r="C132" s="50">
        <v>6</v>
      </c>
      <c r="D132" s="52">
        <v>182</v>
      </c>
      <c r="E132" s="50">
        <v>5094</v>
      </c>
      <c r="F132" s="52">
        <v>9307</v>
      </c>
      <c r="G132" s="50">
        <v>1</v>
      </c>
      <c r="H132" s="50">
        <v>2</v>
      </c>
      <c r="I132" s="52">
        <v>48</v>
      </c>
    </row>
    <row r="133" spans="1:10" ht="17.350000000000001" customHeight="1" x14ac:dyDescent="0.25">
      <c r="A133" s="33" t="s">
        <v>21</v>
      </c>
      <c r="B133" s="7">
        <f>+E133+F133+I133</f>
        <v>9497</v>
      </c>
      <c r="C133" s="51">
        <v>2</v>
      </c>
      <c r="D133" s="51">
        <v>14</v>
      </c>
      <c r="E133" s="51">
        <v>134</v>
      </c>
      <c r="F133" s="51">
        <v>8943</v>
      </c>
      <c r="G133" s="51">
        <v>7</v>
      </c>
      <c r="H133" s="51">
        <v>76</v>
      </c>
      <c r="I133" s="56">
        <v>420</v>
      </c>
    </row>
    <row r="134" spans="1:10" ht="17.350000000000001" customHeight="1" x14ac:dyDescent="0.25">
      <c r="A134" s="33" t="s">
        <v>20</v>
      </c>
      <c r="B134" s="7">
        <f>+E134+F134+I134</f>
        <v>12458</v>
      </c>
      <c r="C134" s="20">
        <v>5</v>
      </c>
      <c r="D134" s="20">
        <v>24</v>
      </c>
      <c r="E134" s="20">
        <v>801</v>
      </c>
      <c r="F134" s="20">
        <v>11599</v>
      </c>
      <c r="G134" s="20">
        <v>1</v>
      </c>
      <c r="H134" s="20">
        <v>8</v>
      </c>
      <c r="I134" s="66">
        <v>58</v>
      </c>
    </row>
    <row r="135" spans="1:10" ht="17.350000000000001" customHeight="1" x14ac:dyDescent="0.25">
      <c r="A135" s="33" t="s">
        <v>34</v>
      </c>
      <c r="B135" s="7">
        <f>+E135+F135+I135</f>
        <v>12468</v>
      </c>
      <c r="C135" s="20">
        <v>4</v>
      </c>
      <c r="D135" s="20">
        <v>61</v>
      </c>
      <c r="E135" s="20">
        <v>645</v>
      </c>
      <c r="F135" s="20">
        <v>11519</v>
      </c>
      <c r="G135" s="20">
        <v>5</v>
      </c>
      <c r="H135" s="20">
        <v>24</v>
      </c>
      <c r="I135" s="66">
        <v>304</v>
      </c>
    </row>
    <row r="136" spans="1:10" ht="18.350000000000001" customHeight="1" x14ac:dyDescent="0.25">
      <c r="A136" s="32" t="s">
        <v>56</v>
      </c>
      <c r="B136" s="7">
        <f>SUM(B137:B140)</f>
        <v>16034</v>
      </c>
      <c r="C136" s="7">
        <f t="shared" ref="C136:I136" si="32">SUM(C137:C140)</f>
        <v>12</v>
      </c>
      <c r="D136" s="7">
        <f t="shared" si="32"/>
        <v>48</v>
      </c>
      <c r="E136" s="7">
        <f t="shared" si="32"/>
        <v>6929</v>
      </c>
      <c r="F136" s="7">
        <f t="shared" si="32"/>
        <v>7383</v>
      </c>
      <c r="G136" s="7">
        <f t="shared" si="32"/>
        <v>11</v>
      </c>
      <c r="H136" s="7">
        <f t="shared" si="32"/>
        <v>73</v>
      </c>
      <c r="I136" s="39">
        <f t="shared" si="32"/>
        <v>1722</v>
      </c>
      <c r="J136" s="40"/>
    </row>
    <row r="137" spans="1:10" ht="17.350000000000001" customHeight="1" x14ac:dyDescent="0.25">
      <c r="A137" s="33" t="s">
        <v>5</v>
      </c>
      <c r="B137" s="7">
        <f>+E137+F137+I137</f>
        <v>4041</v>
      </c>
      <c r="C137" s="51">
        <v>2</v>
      </c>
      <c r="D137" s="51">
        <v>24</v>
      </c>
      <c r="E137" s="51">
        <v>449</v>
      </c>
      <c r="F137" s="51">
        <v>3582</v>
      </c>
      <c r="G137" s="51">
        <v>3</v>
      </c>
      <c r="H137" s="51">
        <v>3</v>
      </c>
      <c r="I137" s="56">
        <v>10</v>
      </c>
    </row>
    <row r="138" spans="1:10" ht="17.350000000000001" customHeight="1" x14ac:dyDescent="0.25">
      <c r="A138" s="33" t="s">
        <v>21</v>
      </c>
      <c r="B138" s="7">
        <f>+E138+F138+I138</f>
        <v>1902</v>
      </c>
      <c r="C138" s="50">
        <v>3</v>
      </c>
      <c r="D138" s="52">
        <v>3</v>
      </c>
      <c r="E138" s="50">
        <v>61</v>
      </c>
      <c r="F138" s="52">
        <v>216</v>
      </c>
      <c r="G138" s="50">
        <v>2</v>
      </c>
      <c r="H138" s="50">
        <v>64</v>
      </c>
      <c r="I138" s="52">
        <v>1625</v>
      </c>
    </row>
    <row r="139" spans="1:10" ht="17.350000000000001" customHeight="1" x14ac:dyDescent="0.25">
      <c r="A139" s="33" t="s">
        <v>20</v>
      </c>
      <c r="B139" s="7">
        <f>+E139+F139+I139</f>
        <v>6289</v>
      </c>
      <c r="C139" s="20">
        <v>6</v>
      </c>
      <c r="D139" s="20">
        <v>17</v>
      </c>
      <c r="E139" s="20">
        <v>6007</v>
      </c>
      <c r="F139" s="20">
        <v>253</v>
      </c>
      <c r="G139" s="20">
        <v>2</v>
      </c>
      <c r="H139" s="20">
        <v>2</v>
      </c>
      <c r="I139" s="66">
        <v>29</v>
      </c>
    </row>
    <row r="140" spans="1:10" ht="17.350000000000001" customHeight="1" x14ac:dyDescent="0.25">
      <c r="A140" s="33" t="s">
        <v>34</v>
      </c>
      <c r="B140" s="7">
        <f>+E140+F140+I140</f>
        <v>3802</v>
      </c>
      <c r="C140" s="20">
        <v>1</v>
      </c>
      <c r="D140" s="20">
        <v>4</v>
      </c>
      <c r="E140" s="20">
        <v>412</v>
      </c>
      <c r="F140" s="20">
        <v>3332</v>
      </c>
      <c r="G140" s="20">
        <v>4</v>
      </c>
      <c r="H140" s="20">
        <v>4</v>
      </c>
      <c r="I140" s="66">
        <v>58</v>
      </c>
    </row>
    <row r="141" spans="1:10" ht="18.350000000000001" customHeight="1" x14ac:dyDescent="0.25">
      <c r="A141" s="32" t="s">
        <v>57</v>
      </c>
      <c r="B141" s="7">
        <f t="shared" ref="B141:I141" si="33">SUM(B142:B142)</f>
        <v>515</v>
      </c>
      <c r="C141" s="7">
        <f t="shared" si="33"/>
        <v>2</v>
      </c>
      <c r="D141" s="7">
        <f t="shared" si="33"/>
        <v>2</v>
      </c>
      <c r="E141" s="7">
        <f t="shared" si="33"/>
        <v>515</v>
      </c>
      <c r="F141" s="7">
        <f t="shared" si="33"/>
        <v>0</v>
      </c>
      <c r="G141" s="7">
        <f t="shared" si="33"/>
        <v>0</v>
      </c>
      <c r="H141" s="7">
        <f t="shared" si="33"/>
        <v>0</v>
      </c>
      <c r="I141" s="39">
        <f t="shared" si="33"/>
        <v>0</v>
      </c>
      <c r="J141" s="40"/>
    </row>
    <row r="142" spans="1:10" ht="17.350000000000001" customHeight="1" x14ac:dyDescent="0.25">
      <c r="A142" s="33" t="s">
        <v>5</v>
      </c>
      <c r="B142" s="7">
        <f>+E142+F142+I142</f>
        <v>515</v>
      </c>
      <c r="C142" s="51">
        <v>2</v>
      </c>
      <c r="D142" s="51">
        <v>2</v>
      </c>
      <c r="E142" s="51">
        <v>515</v>
      </c>
      <c r="F142" s="51">
        <v>0</v>
      </c>
      <c r="G142" s="51">
        <v>0</v>
      </c>
      <c r="H142" s="51">
        <v>0</v>
      </c>
      <c r="I142" s="56">
        <v>0</v>
      </c>
    </row>
    <row r="143" spans="1:10" ht="18.350000000000001" customHeight="1" x14ac:dyDescent="0.25">
      <c r="A143" s="32" t="s">
        <v>58</v>
      </c>
      <c r="B143" s="7">
        <f>SUM(B144:B147)</f>
        <v>5165</v>
      </c>
      <c r="C143" s="7">
        <f>SUM(C144:C147)</f>
        <v>0</v>
      </c>
      <c r="D143" s="7">
        <f t="shared" ref="D143:I143" si="34">SUM(D144:D147)</f>
        <v>0</v>
      </c>
      <c r="E143" s="7">
        <f t="shared" si="34"/>
        <v>0</v>
      </c>
      <c r="F143" s="7">
        <f t="shared" si="34"/>
        <v>3716</v>
      </c>
      <c r="G143" s="7">
        <f t="shared" si="34"/>
        <v>5</v>
      </c>
      <c r="H143" s="7">
        <f t="shared" si="34"/>
        <v>8</v>
      </c>
      <c r="I143" s="39">
        <f t="shared" si="34"/>
        <v>1449</v>
      </c>
      <c r="J143" s="40"/>
    </row>
    <row r="144" spans="1:10" ht="17.350000000000001" customHeight="1" x14ac:dyDescent="0.25">
      <c r="A144" s="33" t="s">
        <v>5</v>
      </c>
      <c r="B144" s="7">
        <f>+E144+F144+I144</f>
        <v>2821</v>
      </c>
      <c r="C144" s="20">
        <v>0</v>
      </c>
      <c r="D144" s="21">
        <v>0</v>
      </c>
      <c r="E144" s="20">
        <v>0</v>
      </c>
      <c r="F144" s="21">
        <v>2156</v>
      </c>
      <c r="G144" s="20">
        <v>1</v>
      </c>
      <c r="H144" s="20">
        <v>1</v>
      </c>
      <c r="I144" s="21">
        <v>665</v>
      </c>
    </row>
    <row r="145" spans="1:14" ht="17.350000000000001" customHeight="1" x14ac:dyDescent="0.25">
      <c r="A145" s="33" t="s">
        <v>21</v>
      </c>
      <c r="B145" s="7">
        <f>+E145+F145+I145</f>
        <v>1364</v>
      </c>
      <c r="C145" s="20">
        <v>0</v>
      </c>
      <c r="D145" s="20">
        <v>0</v>
      </c>
      <c r="E145" s="20">
        <v>0</v>
      </c>
      <c r="F145" s="20">
        <v>600</v>
      </c>
      <c r="G145" s="20">
        <v>3</v>
      </c>
      <c r="H145" s="20">
        <v>6</v>
      </c>
      <c r="I145" s="66">
        <v>764</v>
      </c>
    </row>
    <row r="146" spans="1:14" ht="17.350000000000001" customHeight="1" x14ac:dyDescent="0.25">
      <c r="A146" s="33" t="s">
        <v>20</v>
      </c>
      <c r="B146" s="7">
        <f>+E146+F146+I146</f>
        <v>960</v>
      </c>
      <c r="C146" s="20">
        <v>0</v>
      </c>
      <c r="D146" s="20">
        <v>0</v>
      </c>
      <c r="E146" s="20">
        <v>0</v>
      </c>
      <c r="F146" s="20">
        <v>960</v>
      </c>
      <c r="G146" s="20">
        <v>0</v>
      </c>
      <c r="H146" s="20">
        <v>0</v>
      </c>
      <c r="I146" s="66">
        <v>0</v>
      </c>
    </row>
    <row r="147" spans="1:14" ht="17.350000000000001" customHeight="1" x14ac:dyDescent="0.25">
      <c r="A147" s="33" t="s">
        <v>34</v>
      </c>
      <c r="B147" s="7">
        <f>+E147+F147+I147</f>
        <v>20</v>
      </c>
      <c r="C147" s="20">
        <v>0</v>
      </c>
      <c r="D147" s="20">
        <v>0</v>
      </c>
      <c r="E147" s="20">
        <v>0</v>
      </c>
      <c r="F147" s="20">
        <v>0</v>
      </c>
      <c r="G147" s="20">
        <v>1</v>
      </c>
      <c r="H147" s="20">
        <v>1</v>
      </c>
      <c r="I147" s="66">
        <v>20</v>
      </c>
    </row>
    <row r="148" spans="1:14" ht="23.95" customHeight="1" x14ac:dyDescent="0.25">
      <c r="A148" s="31" t="s">
        <v>33</v>
      </c>
      <c r="B148" s="7"/>
      <c r="C148" s="50"/>
      <c r="D148" s="52"/>
      <c r="E148" s="50"/>
      <c r="F148" s="52"/>
      <c r="G148" s="50"/>
      <c r="H148" s="50"/>
      <c r="I148" s="52"/>
    </row>
    <row r="149" spans="1:14" ht="21.75" customHeight="1" x14ac:dyDescent="0.25">
      <c r="A149" s="32" t="s">
        <v>31</v>
      </c>
      <c r="B149" s="7">
        <f t="shared" ref="B149:I149" si="35">SUM(B150:B152)</f>
        <v>1718</v>
      </c>
      <c r="C149" s="7">
        <f t="shared" si="35"/>
        <v>0</v>
      </c>
      <c r="D149" s="7">
        <f t="shared" si="35"/>
        <v>0</v>
      </c>
      <c r="E149" s="7">
        <f t="shared" si="35"/>
        <v>0</v>
      </c>
      <c r="F149" s="7">
        <f t="shared" si="35"/>
        <v>1021</v>
      </c>
      <c r="G149" s="7">
        <f t="shared" si="35"/>
        <v>4</v>
      </c>
      <c r="H149" s="7">
        <f t="shared" si="35"/>
        <v>89</v>
      </c>
      <c r="I149" s="39">
        <f t="shared" si="35"/>
        <v>697</v>
      </c>
      <c r="J149" s="40"/>
    </row>
    <row r="150" spans="1:14" ht="17.850000000000001" customHeight="1" x14ac:dyDescent="0.25">
      <c r="A150" s="33" t="s">
        <v>5</v>
      </c>
      <c r="B150" s="7">
        <f>+E150+F150+I150</f>
        <v>1243</v>
      </c>
      <c r="C150" s="51">
        <v>0</v>
      </c>
      <c r="D150" s="51">
        <v>0</v>
      </c>
      <c r="E150" s="51">
        <v>0</v>
      </c>
      <c r="F150" s="51">
        <v>762</v>
      </c>
      <c r="G150" s="51">
        <v>3</v>
      </c>
      <c r="H150" s="51">
        <v>77</v>
      </c>
      <c r="I150" s="56">
        <v>481</v>
      </c>
    </row>
    <row r="151" spans="1:14" ht="17.850000000000001" customHeight="1" x14ac:dyDescent="0.25">
      <c r="A151" s="33" t="s">
        <v>21</v>
      </c>
      <c r="B151" s="7">
        <f>+E151+F151+I151</f>
        <v>259</v>
      </c>
      <c r="C151" s="20">
        <v>0</v>
      </c>
      <c r="D151" s="20">
        <v>0</v>
      </c>
      <c r="E151" s="20">
        <v>0</v>
      </c>
      <c r="F151" s="20">
        <v>259</v>
      </c>
      <c r="G151" s="20">
        <v>0</v>
      </c>
      <c r="H151" s="20">
        <v>0</v>
      </c>
      <c r="I151" s="66">
        <v>0</v>
      </c>
    </row>
    <row r="152" spans="1:14" ht="17.850000000000001" customHeight="1" x14ac:dyDescent="0.25">
      <c r="A152" s="33" t="s">
        <v>20</v>
      </c>
      <c r="B152" s="7">
        <f>+E152+F152+I152</f>
        <v>216</v>
      </c>
      <c r="C152" s="20">
        <v>0</v>
      </c>
      <c r="D152" s="20">
        <v>0</v>
      </c>
      <c r="E152" s="20">
        <v>0</v>
      </c>
      <c r="F152" s="20">
        <v>0</v>
      </c>
      <c r="G152" s="20">
        <v>1</v>
      </c>
      <c r="H152" s="20">
        <v>12</v>
      </c>
      <c r="I152" s="66">
        <v>216</v>
      </c>
      <c r="L152" s="16"/>
      <c r="M152" s="16"/>
      <c r="N152" s="16"/>
    </row>
    <row r="153" spans="1:14" ht="19.7" customHeight="1" x14ac:dyDescent="0.25">
      <c r="A153" s="32" t="s">
        <v>52</v>
      </c>
      <c r="B153" s="7">
        <f t="shared" ref="B153:I153" si="36">SUM(B154:B154)</f>
        <v>97</v>
      </c>
      <c r="C153" s="7">
        <f t="shared" si="36"/>
        <v>0</v>
      </c>
      <c r="D153" s="7">
        <f t="shared" si="36"/>
        <v>0</v>
      </c>
      <c r="E153" s="7">
        <f t="shared" si="36"/>
        <v>0</v>
      </c>
      <c r="F153" s="7">
        <f t="shared" si="36"/>
        <v>97</v>
      </c>
      <c r="G153" s="7">
        <f t="shared" si="36"/>
        <v>0</v>
      </c>
      <c r="H153" s="7">
        <f t="shared" si="36"/>
        <v>0</v>
      </c>
      <c r="I153" s="39">
        <f t="shared" si="36"/>
        <v>0</v>
      </c>
      <c r="K153" s="28"/>
    </row>
    <row r="154" spans="1:14" ht="20.25" customHeight="1" x14ac:dyDescent="0.25">
      <c r="A154" s="33" t="s">
        <v>20</v>
      </c>
      <c r="B154" s="25">
        <f>+E154+F154+I154</f>
        <v>97</v>
      </c>
      <c r="C154" s="20">
        <v>0</v>
      </c>
      <c r="D154" s="20">
        <v>0</v>
      </c>
      <c r="E154" s="20">
        <v>0</v>
      </c>
      <c r="F154" s="20">
        <v>97</v>
      </c>
      <c r="G154" s="20">
        <v>0</v>
      </c>
      <c r="H154" s="20">
        <v>0</v>
      </c>
      <c r="I154" s="66">
        <v>0</v>
      </c>
    </row>
    <row r="155" spans="1:14" ht="19.7" customHeight="1" x14ac:dyDescent="0.25">
      <c r="A155" s="32" t="s">
        <v>8</v>
      </c>
      <c r="B155" s="7">
        <f>SUM(B156:B159)</f>
        <v>222</v>
      </c>
      <c r="C155" s="7">
        <f t="shared" ref="C155:I155" si="37">SUM(C156:C159)</f>
        <v>2</v>
      </c>
      <c r="D155" s="7">
        <f t="shared" si="37"/>
        <v>2</v>
      </c>
      <c r="E155" s="7">
        <f t="shared" si="37"/>
        <v>150</v>
      </c>
      <c r="F155" s="7">
        <f>SUM(F156:F159)</f>
        <v>52</v>
      </c>
      <c r="G155" s="7">
        <f t="shared" si="37"/>
        <v>2</v>
      </c>
      <c r="H155" s="7">
        <f t="shared" si="37"/>
        <v>2</v>
      </c>
      <c r="I155" s="39">
        <f t="shared" si="37"/>
        <v>20</v>
      </c>
    </row>
    <row r="156" spans="1:14" ht="19.7" customHeight="1" x14ac:dyDescent="0.25">
      <c r="A156" s="33" t="s">
        <v>5</v>
      </c>
      <c r="B156" s="7">
        <f>+E156+F156+I156</f>
        <v>15</v>
      </c>
      <c r="C156" s="20">
        <v>0</v>
      </c>
      <c r="D156" s="21">
        <v>0</v>
      </c>
      <c r="E156" s="20">
        <v>0</v>
      </c>
      <c r="F156" s="21">
        <v>0</v>
      </c>
      <c r="G156" s="20">
        <v>1</v>
      </c>
      <c r="H156" s="20">
        <v>1</v>
      </c>
      <c r="I156" s="21">
        <v>15</v>
      </c>
    </row>
    <row r="157" spans="1:14" ht="19.7" customHeight="1" x14ac:dyDescent="0.25">
      <c r="A157" s="33" t="s">
        <v>21</v>
      </c>
      <c r="B157" s="7">
        <f>+E157+F157+I157</f>
        <v>48</v>
      </c>
      <c r="C157" s="20">
        <v>1</v>
      </c>
      <c r="D157" s="20">
        <v>1</v>
      </c>
      <c r="E157" s="20">
        <v>45</v>
      </c>
      <c r="F157" s="20">
        <v>3</v>
      </c>
      <c r="G157" s="20">
        <v>0</v>
      </c>
      <c r="H157" s="20">
        <v>0</v>
      </c>
      <c r="I157" s="66">
        <v>0</v>
      </c>
    </row>
    <row r="158" spans="1:14" ht="19.7" customHeight="1" x14ac:dyDescent="0.25">
      <c r="A158" s="33" t="s">
        <v>20</v>
      </c>
      <c r="B158" s="7">
        <f>+E158+F158+I158</f>
        <v>116</v>
      </c>
      <c r="C158" s="20">
        <v>1</v>
      </c>
      <c r="D158" s="20">
        <v>1</v>
      </c>
      <c r="E158" s="20">
        <v>105</v>
      </c>
      <c r="F158" s="20">
        <v>6</v>
      </c>
      <c r="G158" s="20">
        <v>1</v>
      </c>
      <c r="H158" s="20">
        <v>1</v>
      </c>
      <c r="I158" s="66">
        <v>5</v>
      </c>
    </row>
    <row r="159" spans="1:14" ht="19.7" customHeight="1" x14ac:dyDescent="0.25">
      <c r="A159" s="33" t="s">
        <v>34</v>
      </c>
      <c r="B159" s="7">
        <f>+E159+F159+I159</f>
        <v>43</v>
      </c>
      <c r="C159" s="20">
        <v>0</v>
      </c>
      <c r="D159" s="20">
        <v>0</v>
      </c>
      <c r="E159" s="20">
        <v>0</v>
      </c>
      <c r="F159" s="20">
        <v>43</v>
      </c>
      <c r="G159" s="20">
        <v>0</v>
      </c>
      <c r="H159" s="20">
        <v>0</v>
      </c>
      <c r="I159" s="66">
        <v>0</v>
      </c>
    </row>
    <row r="160" spans="1:14" ht="19.7" customHeight="1" x14ac:dyDescent="0.25">
      <c r="A160" s="32" t="s">
        <v>59</v>
      </c>
      <c r="B160" s="7">
        <f>SUM(B161:B163)</f>
        <v>894</v>
      </c>
      <c r="C160" s="7">
        <f>SUM(C161:C163)</f>
        <v>4</v>
      </c>
      <c r="D160" s="7">
        <f t="shared" ref="D160:I160" si="38">SUM(D161:D163)</f>
        <v>4</v>
      </c>
      <c r="E160" s="7">
        <f t="shared" si="38"/>
        <v>772</v>
      </c>
      <c r="F160" s="7">
        <f t="shared" si="38"/>
        <v>105</v>
      </c>
      <c r="G160" s="7">
        <f t="shared" si="38"/>
        <v>1</v>
      </c>
      <c r="H160" s="7">
        <f t="shared" si="38"/>
        <v>1</v>
      </c>
      <c r="I160" s="39">
        <f t="shared" si="38"/>
        <v>17</v>
      </c>
    </row>
    <row r="161" spans="1:17" ht="18" customHeight="1" x14ac:dyDescent="0.25">
      <c r="A161" s="33" t="s">
        <v>5</v>
      </c>
      <c r="B161" s="7">
        <f>+E161+F161+I161</f>
        <v>720</v>
      </c>
      <c r="C161" s="24">
        <v>3</v>
      </c>
      <c r="D161" s="26">
        <v>3</v>
      </c>
      <c r="E161" s="20">
        <v>720</v>
      </c>
      <c r="F161" s="21">
        <v>0</v>
      </c>
      <c r="G161" s="24">
        <v>0</v>
      </c>
      <c r="H161" s="24">
        <v>0</v>
      </c>
      <c r="I161" s="21">
        <v>0</v>
      </c>
      <c r="K161" s="1"/>
      <c r="L161" s="1"/>
      <c r="M161" s="1"/>
      <c r="N161" s="1"/>
      <c r="O161" s="1"/>
      <c r="P161" s="1"/>
      <c r="Q161" s="1"/>
    </row>
    <row r="162" spans="1:17" ht="18" customHeight="1" x14ac:dyDescent="0.25">
      <c r="A162" s="33" t="s">
        <v>21</v>
      </c>
      <c r="B162" s="7">
        <f>+E162+F162+I162</f>
        <v>129</v>
      </c>
      <c r="C162" s="20">
        <v>1</v>
      </c>
      <c r="D162" s="20">
        <v>1</v>
      </c>
      <c r="E162" s="20">
        <v>52</v>
      </c>
      <c r="F162" s="20">
        <v>60</v>
      </c>
      <c r="G162" s="20">
        <v>1</v>
      </c>
      <c r="H162" s="20">
        <v>1</v>
      </c>
      <c r="I162" s="66">
        <v>17</v>
      </c>
    </row>
    <row r="163" spans="1:17" ht="18" customHeight="1" x14ac:dyDescent="0.25">
      <c r="A163" s="33" t="s">
        <v>20</v>
      </c>
      <c r="B163" s="7">
        <f>+E163+F163+I163</f>
        <v>45</v>
      </c>
      <c r="C163" s="20">
        <v>0</v>
      </c>
      <c r="D163" s="20">
        <v>0</v>
      </c>
      <c r="E163" s="20">
        <v>0</v>
      </c>
      <c r="F163" s="20">
        <v>45</v>
      </c>
      <c r="G163" s="20">
        <v>0</v>
      </c>
      <c r="H163" s="20">
        <v>0</v>
      </c>
      <c r="I163" s="66">
        <v>0</v>
      </c>
    </row>
    <row r="164" spans="1:17" ht="19.7" customHeight="1" x14ac:dyDescent="0.25">
      <c r="A164" s="32" t="s">
        <v>60</v>
      </c>
      <c r="B164" s="7">
        <f>SUM(B165:B168)</f>
        <v>3481</v>
      </c>
      <c r="C164" s="7">
        <f>SUM(C165:C168)</f>
        <v>2</v>
      </c>
      <c r="D164" s="7">
        <f>SUM(D165:D168)</f>
        <v>2</v>
      </c>
      <c r="E164" s="7">
        <f>SUM(E165:E168)</f>
        <v>3188</v>
      </c>
      <c r="F164" s="7">
        <f t="shared" ref="F164:I164" si="39">SUM(F165:F168)</f>
        <v>254</v>
      </c>
      <c r="G164" s="7">
        <f t="shared" si="39"/>
        <v>2</v>
      </c>
      <c r="H164" s="7">
        <f t="shared" si="39"/>
        <v>2</v>
      </c>
      <c r="I164" s="39">
        <f t="shared" si="39"/>
        <v>39</v>
      </c>
    </row>
    <row r="165" spans="1:17" ht="15.8" customHeight="1" x14ac:dyDescent="0.25">
      <c r="A165" s="33" t="s">
        <v>5</v>
      </c>
      <c r="B165" s="7">
        <f>+E165+F165+I165</f>
        <v>52</v>
      </c>
      <c r="C165" s="51">
        <v>0</v>
      </c>
      <c r="D165" s="51">
        <v>0</v>
      </c>
      <c r="E165" s="51">
        <v>0</v>
      </c>
      <c r="F165" s="51">
        <v>13</v>
      </c>
      <c r="G165" s="51">
        <v>2</v>
      </c>
      <c r="H165" s="51">
        <v>2</v>
      </c>
      <c r="I165" s="56">
        <v>39</v>
      </c>
    </row>
    <row r="166" spans="1:17" ht="15.8" customHeight="1" x14ac:dyDescent="0.25">
      <c r="A166" s="33" t="s">
        <v>21</v>
      </c>
      <c r="B166" s="7">
        <f>+E166+F166+I166</f>
        <v>3</v>
      </c>
      <c r="C166" s="20">
        <v>0</v>
      </c>
      <c r="D166" s="20">
        <v>0</v>
      </c>
      <c r="E166" s="20">
        <v>0</v>
      </c>
      <c r="F166" s="20">
        <v>3</v>
      </c>
      <c r="G166" s="20">
        <v>0</v>
      </c>
      <c r="H166" s="20">
        <v>0</v>
      </c>
      <c r="I166" s="66">
        <v>0</v>
      </c>
    </row>
    <row r="167" spans="1:17" ht="15.8" customHeight="1" x14ac:dyDescent="0.25">
      <c r="A167" s="33" t="s">
        <v>20</v>
      </c>
      <c r="B167" s="7">
        <f>+E167+F167+I167</f>
        <v>3121</v>
      </c>
      <c r="C167" s="20">
        <v>1</v>
      </c>
      <c r="D167" s="20">
        <v>1</v>
      </c>
      <c r="E167" s="20">
        <v>3117</v>
      </c>
      <c r="F167" s="20">
        <v>4</v>
      </c>
      <c r="G167" s="20">
        <v>0</v>
      </c>
      <c r="H167" s="20">
        <v>0</v>
      </c>
      <c r="I167" s="66">
        <v>0</v>
      </c>
    </row>
    <row r="168" spans="1:17" ht="15.8" customHeight="1" x14ac:dyDescent="0.25">
      <c r="A168" s="33" t="s">
        <v>34</v>
      </c>
      <c r="B168" s="7">
        <f>+E168+F168+I168</f>
        <v>305</v>
      </c>
      <c r="C168" s="20">
        <v>1</v>
      </c>
      <c r="D168" s="20">
        <v>1</v>
      </c>
      <c r="E168" s="20">
        <v>71</v>
      </c>
      <c r="F168" s="20">
        <v>234</v>
      </c>
      <c r="G168" s="20">
        <v>0</v>
      </c>
      <c r="H168" s="20">
        <v>0</v>
      </c>
      <c r="I168" s="66">
        <v>0</v>
      </c>
    </row>
    <row r="169" spans="1:17" ht="24.45" customHeight="1" x14ac:dyDescent="0.25">
      <c r="A169" s="30" t="s">
        <v>15</v>
      </c>
      <c r="B169" s="7">
        <f t="shared" ref="B169:I169" si="40">+B170+B206</f>
        <v>275442</v>
      </c>
      <c r="C169" s="34">
        <f t="shared" si="40"/>
        <v>1100</v>
      </c>
      <c r="D169" s="34">
        <f t="shared" si="40"/>
        <v>1341</v>
      </c>
      <c r="E169" s="34">
        <f t="shared" si="40"/>
        <v>118176</v>
      </c>
      <c r="F169" s="34">
        <f t="shared" si="40"/>
        <v>129107</v>
      </c>
      <c r="G169" s="34">
        <f t="shared" si="40"/>
        <v>2156</v>
      </c>
      <c r="H169" s="34">
        <f t="shared" si="40"/>
        <v>2576</v>
      </c>
      <c r="I169" s="47">
        <f t="shared" si="40"/>
        <v>28159</v>
      </c>
    </row>
    <row r="170" spans="1:17" ht="20.05" customHeight="1" x14ac:dyDescent="0.25">
      <c r="A170" s="31" t="s">
        <v>16</v>
      </c>
      <c r="B170" s="7">
        <f>B171+B176+B181+B186+B192+B202+B194+B198</f>
        <v>94324</v>
      </c>
      <c r="C170" s="7">
        <f>C171+C176+C181+C186+C192+C202+C194+C198</f>
        <v>478</v>
      </c>
      <c r="D170" s="7">
        <f>D171+D176+D181+D186+D192+D202+D194+D198</f>
        <v>571</v>
      </c>
      <c r="E170" s="7">
        <f>E171+E176+E181+E186+E192+E202+E194+E198</f>
        <v>40828</v>
      </c>
      <c r="F170" s="7">
        <f>F171+F176+F181+F186+F192+F202+F194+F198</f>
        <v>45884</v>
      </c>
      <c r="G170" s="7">
        <f>G171+G176+G181+G186++G192+G202+G194+G198</f>
        <v>662</v>
      </c>
      <c r="H170" s="7">
        <f>H171+H176+H181+H186+H192+H202+H194+H198</f>
        <v>957</v>
      </c>
      <c r="I170" s="12">
        <f>I171+I176+I181+I186+I192+I202+I194+I198</f>
        <v>7612</v>
      </c>
    </row>
    <row r="171" spans="1:17" ht="20.399999999999999" customHeight="1" x14ac:dyDescent="0.25">
      <c r="A171" s="32" t="s">
        <v>54</v>
      </c>
      <c r="B171" s="7">
        <f t="shared" ref="B171:I171" si="41">SUM(B172:B175)</f>
        <v>52466</v>
      </c>
      <c r="C171" s="7">
        <f t="shared" si="41"/>
        <v>453</v>
      </c>
      <c r="D171" s="7">
        <f t="shared" si="41"/>
        <v>453</v>
      </c>
      <c r="E171" s="7">
        <f t="shared" si="41"/>
        <v>31232</v>
      </c>
      <c r="F171" s="7">
        <f t="shared" si="41"/>
        <v>18692</v>
      </c>
      <c r="G171" s="7">
        <f t="shared" si="41"/>
        <v>614</v>
      </c>
      <c r="H171" s="7">
        <f t="shared" si="41"/>
        <v>614</v>
      </c>
      <c r="I171" s="12">
        <f t="shared" si="41"/>
        <v>2542</v>
      </c>
    </row>
    <row r="172" spans="1:17" ht="16.5" customHeight="1" x14ac:dyDescent="0.25">
      <c r="A172" s="33" t="s">
        <v>5</v>
      </c>
      <c r="B172" s="7">
        <f>+E172+F172+I172</f>
        <v>12342</v>
      </c>
      <c r="C172" s="50">
        <v>125</v>
      </c>
      <c r="D172" s="52">
        <v>125</v>
      </c>
      <c r="E172" s="50">
        <v>7460</v>
      </c>
      <c r="F172" s="52">
        <v>4435</v>
      </c>
      <c r="G172" s="50">
        <v>111</v>
      </c>
      <c r="H172" s="50">
        <v>111</v>
      </c>
      <c r="I172" s="55">
        <v>447</v>
      </c>
    </row>
    <row r="173" spans="1:17" ht="16.5" customHeight="1" x14ac:dyDescent="0.25">
      <c r="A173" s="33" t="s">
        <v>21</v>
      </c>
      <c r="B173" s="7">
        <f>+E173+F173+I173</f>
        <v>15662</v>
      </c>
      <c r="C173" s="20">
        <v>185</v>
      </c>
      <c r="D173" s="20">
        <v>185</v>
      </c>
      <c r="E173" s="20">
        <v>11500</v>
      </c>
      <c r="F173" s="20">
        <v>3726</v>
      </c>
      <c r="G173" s="20">
        <v>79</v>
      </c>
      <c r="H173" s="20">
        <v>79</v>
      </c>
      <c r="I173" s="21">
        <v>436</v>
      </c>
    </row>
    <row r="174" spans="1:17" ht="16.5" customHeight="1" x14ac:dyDescent="0.25">
      <c r="A174" s="33" t="s">
        <v>20</v>
      </c>
      <c r="B174" s="7">
        <f>+E174+F174+I174</f>
        <v>15499</v>
      </c>
      <c r="C174" s="50">
        <v>100</v>
      </c>
      <c r="D174" s="52">
        <v>100</v>
      </c>
      <c r="E174" s="50">
        <v>8889</v>
      </c>
      <c r="F174" s="52">
        <v>5722</v>
      </c>
      <c r="G174" s="50">
        <v>191</v>
      </c>
      <c r="H174" s="50">
        <v>191</v>
      </c>
      <c r="I174" s="55">
        <v>888</v>
      </c>
    </row>
    <row r="175" spans="1:17" ht="16.5" customHeight="1" x14ac:dyDescent="0.25">
      <c r="A175" s="33" t="s">
        <v>34</v>
      </c>
      <c r="B175" s="7">
        <f>+E175+F175+I175</f>
        <v>8963</v>
      </c>
      <c r="C175" s="20">
        <v>43</v>
      </c>
      <c r="D175" s="20">
        <v>43</v>
      </c>
      <c r="E175" s="20">
        <v>3383</v>
      </c>
      <c r="F175" s="20">
        <v>4809</v>
      </c>
      <c r="G175" s="20">
        <v>233</v>
      </c>
      <c r="H175" s="20">
        <v>233</v>
      </c>
      <c r="I175" s="21">
        <v>771</v>
      </c>
    </row>
    <row r="176" spans="1:17" ht="19.7" customHeight="1" x14ac:dyDescent="0.25">
      <c r="A176" s="32" t="s">
        <v>61</v>
      </c>
      <c r="B176" s="7">
        <f t="shared" ref="B176:I176" si="42">SUM(B177:B180)</f>
        <v>3097</v>
      </c>
      <c r="C176" s="7">
        <f t="shared" si="42"/>
        <v>8</v>
      </c>
      <c r="D176" s="7">
        <f t="shared" si="42"/>
        <v>16</v>
      </c>
      <c r="E176" s="7">
        <f t="shared" si="42"/>
        <v>1379</v>
      </c>
      <c r="F176" s="7">
        <f t="shared" si="42"/>
        <v>1528</v>
      </c>
      <c r="G176" s="7">
        <f t="shared" si="42"/>
        <v>12</v>
      </c>
      <c r="H176" s="7">
        <f t="shared" si="42"/>
        <v>24</v>
      </c>
      <c r="I176" s="12">
        <f t="shared" si="42"/>
        <v>190</v>
      </c>
    </row>
    <row r="177" spans="1:9" ht="16.5" customHeight="1" x14ac:dyDescent="0.25">
      <c r="A177" s="33" t="s">
        <v>5</v>
      </c>
      <c r="B177" s="7">
        <f>+E177+F177+I177</f>
        <v>944</v>
      </c>
      <c r="C177" s="50">
        <v>2</v>
      </c>
      <c r="D177" s="52">
        <v>4</v>
      </c>
      <c r="E177" s="50">
        <v>189</v>
      </c>
      <c r="F177" s="52">
        <v>686</v>
      </c>
      <c r="G177" s="50">
        <v>1</v>
      </c>
      <c r="H177" s="50">
        <v>2</v>
      </c>
      <c r="I177" s="55">
        <v>69</v>
      </c>
    </row>
    <row r="178" spans="1:9" ht="16.5" customHeight="1" x14ac:dyDescent="0.25">
      <c r="A178" s="33" t="s">
        <v>21</v>
      </c>
      <c r="B178" s="7">
        <f>+E178+F178+I178</f>
        <v>621</v>
      </c>
      <c r="C178" s="20">
        <v>1</v>
      </c>
      <c r="D178" s="20">
        <v>2</v>
      </c>
      <c r="E178" s="20">
        <v>101</v>
      </c>
      <c r="F178" s="20">
        <v>485</v>
      </c>
      <c r="G178" s="20">
        <v>3</v>
      </c>
      <c r="H178" s="20">
        <v>6</v>
      </c>
      <c r="I178" s="21">
        <v>35</v>
      </c>
    </row>
    <row r="179" spans="1:9" ht="16.5" customHeight="1" x14ac:dyDescent="0.25">
      <c r="A179" s="33" t="s">
        <v>20</v>
      </c>
      <c r="B179" s="7">
        <f>+E179+F179+I179</f>
        <v>838</v>
      </c>
      <c r="C179" s="20">
        <v>2</v>
      </c>
      <c r="D179" s="20">
        <v>4</v>
      </c>
      <c r="E179" s="20">
        <v>475</v>
      </c>
      <c r="F179" s="20">
        <v>357</v>
      </c>
      <c r="G179" s="20">
        <v>1</v>
      </c>
      <c r="H179" s="20">
        <v>2</v>
      </c>
      <c r="I179" s="21">
        <v>6</v>
      </c>
    </row>
    <row r="180" spans="1:9" ht="16.5" customHeight="1" x14ac:dyDescent="0.25">
      <c r="A180" s="33" t="s">
        <v>34</v>
      </c>
      <c r="B180" s="7">
        <f>+E180+F180+I180</f>
        <v>694</v>
      </c>
      <c r="C180" s="20">
        <v>3</v>
      </c>
      <c r="D180" s="20">
        <v>6</v>
      </c>
      <c r="E180" s="20">
        <v>614</v>
      </c>
      <c r="F180" s="20">
        <v>0</v>
      </c>
      <c r="G180" s="20">
        <v>7</v>
      </c>
      <c r="H180" s="20">
        <v>14</v>
      </c>
      <c r="I180" s="21">
        <v>80</v>
      </c>
    </row>
    <row r="181" spans="1:9" ht="19.7" customHeight="1" x14ac:dyDescent="0.25">
      <c r="A181" s="32" t="s">
        <v>55</v>
      </c>
      <c r="B181" s="7">
        <f t="shared" ref="B181:I181" si="43">SUM(B182:B185)</f>
        <v>8470</v>
      </c>
      <c r="C181" s="7">
        <f t="shared" si="43"/>
        <v>5</v>
      </c>
      <c r="D181" s="7">
        <f t="shared" si="43"/>
        <v>24</v>
      </c>
      <c r="E181" s="7">
        <f t="shared" si="43"/>
        <v>1929</v>
      </c>
      <c r="F181" s="7">
        <f t="shared" si="43"/>
        <v>5576</v>
      </c>
      <c r="G181" s="7">
        <f t="shared" si="43"/>
        <v>22</v>
      </c>
      <c r="H181" s="7">
        <f t="shared" si="43"/>
        <v>218</v>
      </c>
      <c r="I181" s="12">
        <f t="shared" si="43"/>
        <v>965</v>
      </c>
    </row>
    <row r="182" spans="1:9" ht="17.5" customHeight="1" x14ac:dyDescent="0.25">
      <c r="A182" s="33" t="s">
        <v>5</v>
      </c>
      <c r="B182" s="7">
        <f>+E182+F182+I182</f>
        <v>2850</v>
      </c>
      <c r="C182" s="50">
        <v>5</v>
      </c>
      <c r="D182" s="52">
        <v>24</v>
      </c>
      <c r="E182" s="50">
        <v>1929</v>
      </c>
      <c r="F182" s="52">
        <v>812</v>
      </c>
      <c r="G182" s="50">
        <v>3</v>
      </c>
      <c r="H182" s="50">
        <v>20</v>
      </c>
      <c r="I182" s="55">
        <v>109</v>
      </c>
    </row>
    <row r="183" spans="1:9" ht="17.5" customHeight="1" x14ac:dyDescent="0.25">
      <c r="A183" s="33" t="s">
        <v>21</v>
      </c>
      <c r="B183" s="7">
        <f>+E183+F183+I183</f>
        <v>2610</v>
      </c>
      <c r="C183" s="20">
        <v>0</v>
      </c>
      <c r="D183" s="20">
        <v>0</v>
      </c>
      <c r="E183" s="20">
        <v>0</v>
      </c>
      <c r="F183" s="20">
        <v>2526</v>
      </c>
      <c r="G183" s="20">
        <v>4</v>
      </c>
      <c r="H183" s="20">
        <v>16</v>
      </c>
      <c r="I183" s="21">
        <v>84</v>
      </c>
    </row>
    <row r="184" spans="1:9" ht="17.5" customHeight="1" x14ac:dyDescent="0.25">
      <c r="A184" s="33" t="s">
        <v>20</v>
      </c>
      <c r="B184" s="7">
        <f>+E184+F184+I184</f>
        <v>1462</v>
      </c>
      <c r="C184" s="20">
        <v>0</v>
      </c>
      <c r="D184" s="20">
        <v>0</v>
      </c>
      <c r="E184" s="20">
        <v>0</v>
      </c>
      <c r="F184" s="20">
        <v>1449</v>
      </c>
      <c r="G184" s="20">
        <v>4</v>
      </c>
      <c r="H184" s="20">
        <v>16</v>
      </c>
      <c r="I184" s="21">
        <v>13</v>
      </c>
    </row>
    <row r="185" spans="1:9" ht="17.5" customHeight="1" x14ac:dyDescent="0.25">
      <c r="A185" s="33" t="s">
        <v>34</v>
      </c>
      <c r="B185" s="7">
        <f>+E185+F185+I185</f>
        <v>1548</v>
      </c>
      <c r="C185" s="20">
        <v>0</v>
      </c>
      <c r="D185" s="20">
        <v>0</v>
      </c>
      <c r="E185" s="20">
        <v>0</v>
      </c>
      <c r="F185" s="20">
        <v>789</v>
      </c>
      <c r="G185" s="20">
        <v>11</v>
      </c>
      <c r="H185" s="20">
        <v>166</v>
      </c>
      <c r="I185" s="21">
        <v>759</v>
      </c>
    </row>
    <row r="186" spans="1:9" ht="20.399999999999999" customHeight="1" x14ac:dyDescent="0.25">
      <c r="A186" s="32" t="s">
        <v>56</v>
      </c>
      <c r="B186" s="7">
        <f t="shared" ref="B186:I186" si="44">SUM(B187:B190)</f>
        <v>23396</v>
      </c>
      <c r="C186" s="7">
        <f t="shared" si="44"/>
        <v>8</v>
      </c>
      <c r="D186" s="7">
        <f t="shared" si="44"/>
        <v>74</v>
      </c>
      <c r="E186" s="7">
        <f t="shared" si="44"/>
        <v>5957</v>
      </c>
      <c r="F186" s="7">
        <f t="shared" si="44"/>
        <v>13891</v>
      </c>
      <c r="G186" s="7">
        <f t="shared" si="44"/>
        <v>8</v>
      </c>
      <c r="H186" s="7">
        <f t="shared" si="44"/>
        <v>74</v>
      </c>
      <c r="I186" s="12">
        <f t="shared" si="44"/>
        <v>3548</v>
      </c>
    </row>
    <row r="187" spans="1:9" ht="15.8" customHeight="1" x14ac:dyDescent="0.25">
      <c r="A187" s="33" t="s">
        <v>5</v>
      </c>
      <c r="B187" s="7">
        <f>+E187+F187+I187</f>
        <v>4874</v>
      </c>
      <c r="C187" s="50">
        <v>3</v>
      </c>
      <c r="D187" s="52">
        <v>18</v>
      </c>
      <c r="E187" s="50">
        <v>3247</v>
      </c>
      <c r="F187" s="52">
        <v>1627</v>
      </c>
      <c r="G187" s="50">
        <v>0</v>
      </c>
      <c r="H187" s="50">
        <v>0</v>
      </c>
      <c r="I187" s="55">
        <v>0</v>
      </c>
    </row>
    <row r="188" spans="1:9" ht="15.8" customHeight="1" x14ac:dyDescent="0.25">
      <c r="A188" s="33" t="s">
        <v>21</v>
      </c>
      <c r="B188" s="7">
        <f>+E188+F188+I188</f>
        <v>7309</v>
      </c>
      <c r="C188" s="20">
        <v>0</v>
      </c>
      <c r="D188" s="20">
        <v>0</v>
      </c>
      <c r="E188" s="20">
        <v>0</v>
      </c>
      <c r="F188" s="20">
        <v>6963</v>
      </c>
      <c r="G188" s="20">
        <v>4</v>
      </c>
      <c r="H188" s="20">
        <v>6</v>
      </c>
      <c r="I188" s="21">
        <v>346</v>
      </c>
    </row>
    <row r="189" spans="1:9" ht="15.8" customHeight="1" x14ac:dyDescent="0.25">
      <c r="A189" s="33" t="s">
        <v>20</v>
      </c>
      <c r="B189" s="7">
        <f>+E189+F189+I189</f>
        <v>3280</v>
      </c>
      <c r="C189" s="20">
        <v>2</v>
      </c>
      <c r="D189" s="20">
        <v>25</v>
      </c>
      <c r="E189" s="20">
        <v>559</v>
      </c>
      <c r="F189" s="20">
        <v>811</v>
      </c>
      <c r="G189" s="20">
        <v>3</v>
      </c>
      <c r="H189" s="20">
        <v>25</v>
      </c>
      <c r="I189" s="21">
        <v>1910</v>
      </c>
    </row>
    <row r="190" spans="1:9" ht="15.8" customHeight="1" x14ac:dyDescent="0.25">
      <c r="A190" s="33" t="s">
        <v>34</v>
      </c>
      <c r="B190" s="7">
        <f>+E190+F190+I190</f>
        <v>7933</v>
      </c>
      <c r="C190" s="20">
        <v>3</v>
      </c>
      <c r="D190" s="20">
        <v>31</v>
      </c>
      <c r="E190" s="20">
        <v>2151</v>
      </c>
      <c r="F190" s="20">
        <v>4490</v>
      </c>
      <c r="G190" s="20">
        <v>1</v>
      </c>
      <c r="H190" s="20">
        <v>43</v>
      </c>
      <c r="I190" s="21">
        <v>1292</v>
      </c>
    </row>
    <row r="191" spans="1:9" ht="23.95" customHeight="1" x14ac:dyDescent="0.25">
      <c r="A191" s="31" t="s">
        <v>66</v>
      </c>
      <c r="B191" s="7"/>
      <c r="C191" s="20"/>
      <c r="D191" s="20"/>
      <c r="E191" s="20"/>
      <c r="F191" s="20"/>
      <c r="G191" s="20"/>
      <c r="H191" s="20"/>
      <c r="I191" s="21"/>
    </row>
    <row r="192" spans="1:9" ht="22.6" customHeight="1" x14ac:dyDescent="0.25">
      <c r="A192" s="32" t="s">
        <v>62</v>
      </c>
      <c r="B192" s="7">
        <f t="shared" ref="B192:I192" si="45">SUM(B193:B193)</f>
        <v>23</v>
      </c>
      <c r="C192" s="7">
        <f t="shared" si="45"/>
        <v>0</v>
      </c>
      <c r="D192" s="7">
        <f t="shared" si="45"/>
        <v>0</v>
      </c>
      <c r="E192" s="7">
        <f t="shared" si="45"/>
        <v>0</v>
      </c>
      <c r="F192" s="7">
        <f t="shared" si="45"/>
        <v>0</v>
      </c>
      <c r="G192" s="7">
        <f t="shared" si="45"/>
        <v>1</v>
      </c>
      <c r="H192" s="7">
        <f t="shared" si="45"/>
        <v>8</v>
      </c>
      <c r="I192" s="39">
        <f t="shared" si="45"/>
        <v>23</v>
      </c>
    </row>
    <row r="193" spans="1:10" ht="18.7" customHeight="1" x14ac:dyDescent="0.25">
      <c r="A193" s="33" t="s">
        <v>21</v>
      </c>
      <c r="B193" s="7">
        <f>+E193+F193+I193</f>
        <v>23</v>
      </c>
      <c r="C193" s="20">
        <v>0</v>
      </c>
      <c r="D193" s="20">
        <v>0</v>
      </c>
      <c r="E193" s="20">
        <v>0</v>
      </c>
      <c r="F193" s="20">
        <v>0</v>
      </c>
      <c r="G193" s="20">
        <v>1</v>
      </c>
      <c r="H193" s="20">
        <v>8</v>
      </c>
      <c r="I193" s="21">
        <v>23</v>
      </c>
    </row>
    <row r="194" spans="1:10" ht="21.75" customHeight="1" x14ac:dyDescent="0.25">
      <c r="A194" s="32" t="s">
        <v>39</v>
      </c>
      <c r="B194" s="7">
        <f t="shared" ref="B194:I194" si="46">SUM(B195:B197)</f>
        <v>774</v>
      </c>
      <c r="C194" s="7">
        <f t="shared" si="46"/>
        <v>1</v>
      </c>
      <c r="D194" s="7">
        <f t="shared" si="46"/>
        <v>1</v>
      </c>
      <c r="E194" s="7">
        <f t="shared" si="46"/>
        <v>76</v>
      </c>
      <c r="F194" s="7">
        <f t="shared" si="46"/>
        <v>628</v>
      </c>
      <c r="G194" s="7">
        <f t="shared" si="46"/>
        <v>1</v>
      </c>
      <c r="H194" s="7">
        <f t="shared" si="46"/>
        <v>14</v>
      </c>
      <c r="I194" s="12">
        <f t="shared" si="46"/>
        <v>70</v>
      </c>
    </row>
    <row r="195" spans="1:10" ht="19.55" customHeight="1" x14ac:dyDescent="0.25">
      <c r="A195" s="33" t="s">
        <v>5</v>
      </c>
      <c r="B195" s="7">
        <f>+E195+F195+I195</f>
        <v>690</v>
      </c>
      <c r="C195" s="50">
        <v>0</v>
      </c>
      <c r="D195" s="52">
        <v>0</v>
      </c>
      <c r="E195" s="50">
        <v>0</v>
      </c>
      <c r="F195" s="52">
        <v>620</v>
      </c>
      <c r="G195" s="50">
        <v>1</v>
      </c>
      <c r="H195" s="50">
        <v>14</v>
      </c>
      <c r="I195" s="55">
        <v>70</v>
      </c>
    </row>
    <row r="196" spans="1:10" ht="19.55" customHeight="1" x14ac:dyDescent="0.25">
      <c r="A196" s="33" t="s">
        <v>20</v>
      </c>
      <c r="B196" s="7">
        <f>+E196+F196+I196</f>
        <v>4</v>
      </c>
      <c r="C196" s="20">
        <v>0</v>
      </c>
      <c r="D196" s="20">
        <v>0</v>
      </c>
      <c r="E196" s="20">
        <v>0</v>
      </c>
      <c r="F196" s="20">
        <v>4</v>
      </c>
      <c r="G196" s="20">
        <v>0</v>
      </c>
      <c r="H196" s="20">
        <v>0</v>
      </c>
      <c r="I196" s="21">
        <v>0</v>
      </c>
    </row>
    <row r="197" spans="1:10" ht="19.55" customHeight="1" x14ac:dyDescent="0.25">
      <c r="A197" s="33" t="s">
        <v>34</v>
      </c>
      <c r="B197" s="7">
        <f>+E197+F197+I197</f>
        <v>80</v>
      </c>
      <c r="C197" s="20">
        <v>1</v>
      </c>
      <c r="D197" s="20">
        <v>1</v>
      </c>
      <c r="E197" s="20">
        <v>76</v>
      </c>
      <c r="F197" s="20">
        <v>4</v>
      </c>
      <c r="G197" s="20">
        <v>0</v>
      </c>
      <c r="H197" s="20">
        <v>0</v>
      </c>
      <c r="I197" s="21">
        <v>0</v>
      </c>
    </row>
    <row r="198" spans="1:10" ht="22.45" customHeight="1" x14ac:dyDescent="0.25">
      <c r="A198" s="32" t="s">
        <v>59</v>
      </c>
      <c r="B198" s="7">
        <f t="shared" ref="B198:I198" si="47">SUM(B199:B201)</f>
        <v>4912</v>
      </c>
      <c r="C198" s="7">
        <f t="shared" si="47"/>
        <v>0</v>
      </c>
      <c r="D198" s="7">
        <f t="shared" si="47"/>
        <v>0</v>
      </c>
      <c r="E198" s="7">
        <f t="shared" si="47"/>
        <v>0</v>
      </c>
      <c r="F198" s="7">
        <f t="shared" si="47"/>
        <v>4812</v>
      </c>
      <c r="G198" s="7">
        <f t="shared" si="47"/>
        <v>2</v>
      </c>
      <c r="H198" s="7">
        <f t="shared" si="47"/>
        <v>3</v>
      </c>
      <c r="I198" s="12">
        <f t="shared" si="47"/>
        <v>100</v>
      </c>
    </row>
    <row r="199" spans="1:10" ht="17" customHeight="1" x14ac:dyDescent="0.25">
      <c r="A199" s="33" t="s">
        <v>21</v>
      </c>
      <c r="B199" s="7">
        <f>+E199+F199+I199</f>
        <v>3996</v>
      </c>
      <c r="C199" s="20">
        <v>0</v>
      </c>
      <c r="D199" s="20">
        <v>0</v>
      </c>
      <c r="E199" s="20">
        <v>0</v>
      </c>
      <c r="F199" s="20">
        <v>3896</v>
      </c>
      <c r="G199" s="20">
        <v>2</v>
      </c>
      <c r="H199" s="20">
        <v>3</v>
      </c>
      <c r="I199" s="21">
        <v>100</v>
      </c>
    </row>
    <row r="200" spans="1:10" ht="17" customHeight="1" x14ac:dyDescent="0.25">
      <c r="A200" s="33" t="s">
        <v>20</v>
      </c>
      <c r="B200" s="7">
        <f>+E200+F200+I200</f>
        <v>458</v>
      </c>
      <c r="C200" s="20">
        <v>0</v>
      </c>
      <c r="D200" s="20">
        <v>0</v>
      </c>
      <c r="E200" s="20">
        <v>0</v>
      </c>
      <c r="F200" s="20">
        <v>458</v>
      </c>
      <c r="G200" s="20">
        <v>0</v>
      </c>
      <c r="H200" s="20">
        <v>0</v>
      </c>
      <c r="I200" s="21">
        <v>0</v>
      </c>
    </row>
    <row r="201" spans="1:10" ht="17" customHeight="1" x14ac:dyDescent="0.25">
      <c r="A201" s="33" t="s">
        <v>34</v>
      </c>
      <c r="B201" s="7">
        <f>+E201+F201+I201</f>
        <v>458</v>
      </c>
      <c r="C201" s="20">
        <v>0</v>
      </c>
      <c r="D201" s="20">
        <v>0</v>
      </c>
      <c r="E201" s="20">
        <v>0</v>
      </c>
      <c r="F201" s="20">
        <v>458</v>
      </c>
      <c r="G201" s="20">
        <v>0</v>
      </c>
      <c r="H201" s="20">
        <v>0</v>
      </c>
      <c r="I201" s="21">
        <v>0</v>
      </c>
    </row>
    <row r="202" spans="1:10" ht="21.75" customHeight="1" x14ac:dyDescent="0.25">
      <c r="A202" s="32" t="s">
        <v>53</v>
      </c>
      <c r="B202" s="7">
        <f t="shared" ref="B202:I202" si="48">SUM(B203:B205)</f>
        <v>1186</v>
      </c>
      <c r="C202" s="7">
        <f t="shared" si="48"/>
        <v>3</v>
      </c>
      <c r="D202" s="7">
        <f t="shared" si="48"/>
        <v>3</v>
      </c>
      <c r="E202" s="7">
        <f t="shared" si="48"/>
        <v>255</v>
      </c>
      <c r="F202" s="7">
        <f t="shared" si="48"/>
        <v>757</v>
      </c>
      <c r="G202" s="7">
        <f t="shared" si="48"/>
        <v>2</v>
      </c>
      <c r="H202" s="7">
        <f t="shared" si="48"/>
        <v>2</v>
      </c>
      <c r="I202" s="12">
        <f t="shared" si="48"/>
        <v>174</v>
      </c>
    </row>
    <row r="203" spans="1:10" ht="14.3" customHeight="1" x14ac:dyDescent="0.25">
      <c r="A203" s="33" t="s">
        <v>5</v>
      </c>
      <c r="B203" s="7">
        <f>+E203+F203+I203</f>
        <v>620</v>
      </c>
      <c r="C203" s="50">
        <v>0</v>
      </c>
      <c r="D203" s="52">
        <v>0</v>
      </c>
      <c r="E203" s="50">
        <v>0</v>
      </c>
      <c r="F203" s="52">
        <v>446</v>
      </c>
      <c r="G203" s="50">
        <v>2</v>
      </c>
      <c r="H203" s="50">
        <v>2</v>
      </c>
      <c r="I203" s="52">
        <v>174</v>
      </c>
    </row>
    <row r="204" spans="1:10" ht="14.3" customHeight="1" x14ac:dyDescent="0.25">
      <c r="A204" s="33" t="s">
        <v>20</v>
      </c>
      <c r="B204" s="7">
        <f>+E204+F204+I204</f>
        <v>145</v>
      </c>
      <c r="C204" s="20">
        <v>2</v>
      </c>
      <c r="D204" s="20">
        <v>2</v>
      </c>
      <c r="E204" s="20">
        <v>145</v>
      </c>
      <c r="F204" s="20">
        <v>0</v>
      </c>
      <c r="G204" s="20">
        <v>0</v>
      </c>
      <c r="H204" s="20">
        <v>0</v>
      </c>
      <c r="I204" s="21">
        <v>0</v>
      </c>
    </row>
    <row r="205" spans="1:10" ht="14.3" customHeight="1" x14ac:dyDescent="0.25">
      <c r="A205" s="33" t="s">
        <v>34</v>
      </c>
      <c r="B205" s="7">
        <f>+E205+F205+I205</f>
        <v>421</v>
      </c>
      <c r="C205" s="20">
        <v>1</v>
      </c>
      <c r="D205" s="20">
        <v>1</v>
      </c>
      <c r="E205" s="20">
        <v>110</v>
      </c>
      <c r="F205" s="20">
        <v>311</v>
      </c>
      <c r="G205" s="20">
        <v>0</v>
      </c>
      <c r="H205" s="20">
        <v>0</v>
      </c>
      <c r="I205" s="21">
        <v>0</v>
      </c>
    </row>
    <row r="206" spans="1:10" ht="22.6" customHeight="1" x14ac:dyDescent="0.25">
      <c r="A206" s="31" t="s">
        <v>17</v>
      </c>
      <c r="B206" s="7">
        <f>B207+B212+B217+B243+B227+B235+B232+B240+B248+B253+B222</f>
        <v>181118</v>
      </c>
      <c r="C206" s="7">
        <f>C207+C212+C217+C243+C227+C235+C232+C240+C248+C253+C222</f>
        <v>622</v>
      </c>
      <c r="D206" s="7">
        <f t="shared" ref="D206:I206" si="49">D207+D212+D217+D243+D227+D232+D235+D240+D248+D253+D222</f>
        <v>770</v>
      </c>
      <c r="E206" s="7">
        <f t="shared" si="49"/>
        <v>77348</v>
      </c>
      <c r="F206" s="7">
        <f t="shared" si="49"/>
        <v>83223</v>
      </c>
      <c r="G206" s="7">
        <f t="shared" si="49"/>
        <v>1494</v>
      </c>
      <c r="H206" s="7">
        <f t="shared" si="49"/>
        <v>1619</v>
      </c>
      <c r="I206" s="39">
        <f t="shared" si="49"/>
        <v>20547</v>
      </c>
      <c r="J206" s="40"/>
    </row>
    <row r="207" spans="1:10" ht="21.75" customHeight="1" x14ac:dyDescent="0.25">
      <c r="A207" s="32" t="s">
        <v>54</v>
      </c>
      <c r="B207" s="7">
        <f t="shared" ref="B207:I207" si="50">SUM(B208:B211)</f>
        <v>76541</v>
      </c>
      <c r="C207" s="7">
        <f t="shared" si="50"/>
        <v>572</v>
      </c>
      <c r="D207" s="7">
        <f t="shared" si="50"/>
        <v>572</v>
      </c>
      <c r="E207" s="7">
        <f t="shared" si="50"/>
        <v>35211</v>
      </c>
      <c r="F207" s="7">
        <f t="shared" si="50"/>
        <v>31472</v>
      </c>
      <c r="G207" s="7">
        <f t="shared" si="50"/>
        <v>1446</v>
      </c>
      <c r="H207" s="7">
        <f t="shared" si="50"/>
        <v>1446</v>
      </c>
      <c r="I207" s="39">
        <f t="shared" si="50"/>
        <v>9858</v>
      </c>
    </row>
    <row r="208" spans="1:10" ht="16.3" customHeight="1" x14ac:dyDescent="0.25">
      <c r="A208" s="33" t="s">
        <v>5</v>
      </c>
      <c r="B208" s="7">
        <f>+E208+F208+I208</f>
        <v>18664</v>
      </c>
      <c r="C208" s="50">
        <v>167</v>
      </c>
      <c r="D208" s="52">
        <v>167</v>
      </c>
      <c r="E208" s="50">
        <v>10338</v>
      </c>
      <c r="F208" s="52">
        <v>7047</v>
      </c>
      <c r="G208" s="50">
        <v>151</v>
      </c>
      <c r="H208" s="50">
        <v>151</v>
      </c>
      <c r="I208" s="52">
        <v>1279</v>
      </c>
    </row>
    <row r="209" spans="1:9" ht="16.3" customHeight="1" x14ac:dyDescent="0.25">
      <c r="A209" s="33" t="s">
        <v>21</v>
      </c>
      <c r="B209" s="7">
        <f>+E209+F209+I209</f>
        <v>25128</v>
      </c>
      <c r="C209" s="20">
        <v>165</v>
      </c>
      <c r="D209" s="20">
        <v>165</v>
      </c>
      <c r="E209" s="20">
        <v>9425</v>
      </c>
      <c r="F209" s="20">
        <v>13129</v>
      </c>
      <c r="G209" s="20">
        <v>378</v>
      </c>
      <c r="H209" s="20">
        <v>378</v>
      </c>
      <c r="I209" s="66">
        <v>2574</v>
      </c>
    </row>
    <row r="210" spans="1:9" ht="16.3" customHeight="1" x14ac:dyDescent="0.25">
      <c r="A210" s="33" t="s">
        <v>20</v>
      </c>
      <c r="B210" s="7">
        <f>+E210+F210+I210</f>
        <v>14897</v>
      </c>
      <c r="C210" s="20">
        <v>104</v>
      </c>
      <c r="D210" s="20">
        <v>104</v>
      </c>
      <c r="E210" s="20">
        <v>7423</v>
      </c>
      <c r="F210" s="20">
        <v>6649</v>
      </c>
      <c r="G210" s="20">
        <v>217</v>
      </c>
      <c r="H210" s="20">
        <v>217</v>
      </c>
      <c r="I210" s="66">
        <v>825</v>
      </c>
    </row>
    <row r="211" spans="1:9" ht="16.3" customHeight="1" x14ac:dyDescent="0.25">
      <c r="A211" s="33" t="s">
        <v>34</v>
      </c>
      <c r="B211" s="7">
        <f>+E211+F211+I211</f>
        <v>17852</v>
      </c>
      <c r="C211" s="50">
        <v>136</v>
      </c>
      <c r="D211" s="52">
        <v>136</v>
      </c>
      <c r="E211" s="50">
        <v>8025</v>
      </c>
      <c r="F211" s="52">
        <v>4647</v>
      </c>
      <c r="G211" s="50">
        <v>700</v>
      </c>
      <c r="H211" s="50">
        <v>700</v>
      </c>
      <c r="I211" s="52">
        <v>5180</v>
      </c>
    </row>
    <row r="212" spans="1:9" ht="21.1" customHeight="1" x14ac:dyDescent="0.25">
      <c r="A212" s="32" t="s">
        <v>55</v>
      </c>
      <c r="B212" s="7">
        <f t="shared" ref="B212:I212" si="51">SUM(B213:B216)</f>
        <v>503</v>
      </c>
      <c r="C212" s="7">
        <f t="shared" si="51"/>
        <v>2</v>
      </c>
      <c r="D212" s="7">
        <f t="shared" si="51"/>
        <v>11</v>
      </c>
      <c r="E212" s="7">
        <f t="shared" si="51"/>
        <v>333</v>
      </c>
      <c r="F212" s="7">
        <f t="shared" si="51"/>
        <v>116</v>
      </c>
      <c r="G212" s="7">
        <f t="shared" si="51"/>
        <v>2</v>
      </c>
      <c r="H212" s="7">
        <f t="shared" si="51"/>
        <v>16</v>
      </c>
      <c r="I212" s="39">
        <f t="shared" si="51"/>
        <v>54</v>
      </c>
    </row>
    <row r="213" spans="1:9" ht="17.5" customHeight="1" x14ac:dyDescent="0.25">
      <c r="A213" s="33" t="s">
        <v>5</v>
      </c>
      <c r="B213" s="7">
        <f>+E213+F213+I213</f>
        <v>262</v>
      </c>
      <c r="C213" s="50">
        <v>1</v>
      </c>
      <c r="D213" s="52">
        <v>4</v>
      </c>
      <c r="E213" s="50">
        <v>168</v>
      </c>
      <c r="F213" s="52">
        <v>40</v>
      </c>
      <c r="G213" s="50">
        <v>2</v>
      </c>
      <c r="H213" s="50">
        <v>16</v>
      </c>
      <c r="I213" s="52">
        <v>54</v>
      </c>
    </row>
    <row r="214" spans="1:9" ht="17.5" customHeight="1" x14ac:dyDescent="0.25">
      <c r="A214" s="33" t="s">
        <v>21</v>
      </c>
      <c r="B214" s="7">
        <f>+E214+F214+I214</f>
        <v>65</v>
      </c>
      <c r="C214" s="20">
        <v>0</v>
      </c>
      <c r="D214" s="20">
        <v>0</v>
      </c>
      <c r="E214" s="20">
        <v>0</v>
      </c>
      <c r="F214" s="20">
        <v>65</v>
      </c>
      <c r="G214" s="20">
        <v>0</v>
      </c>
      <c r="H214" s="20">
        <v>0</v>
      </c>
      <c r="I214" s="66">
        <v>0</v>
      </c>
    </row>
    <row r="215" spans="1:9" ht="17.5" customHeight="1" x14ac:dyDescent="0.25">
      <c r="A215" s="33" t="s">
        <v>20</v>
      </c>
      <c r="B215" s="7">
        <f>+E215+F215+I215</f>
        <v>11</v>
      </c>
      <c r="C215" s="20">
        <v>0</v>
      </c>
      <c r="D215" s="20">
        <v>0</v>
      </c>
      <c r="E215" s="20">
        <v>0</v>
      </c>
      <c r="F215" s="20">
        <v>11</v>
      </c>
      <c r="G215" s="20">
        <v>0</v>
      </c>
      <c r="H215" s="20">
        <v>0</v>
      </c>
      <c r="I215" s="66">
        <v>0</v>
      </c>
    </row>
    <row r="216" spans="1:9" ht="15.8" customHeight="1" x14ac:dyDescent="0.25">
      <c r="A216" s="33" t="s">
        <v>34</v>
      </c>
      <c r="B216" s="7">
        <f>+E216+F216+I216</f>
        <v>165</v>
      </c>
      <c r="C216" s="50">
        <v>1</v>
      </c>
      <c r="D216" s="52">
        <v>7</v>
      </c>
      <c r="E216" s="50">
        <v>165</v>
      </c>
      <c r="F216" s="52">
        <v>0</v>
      </c>
      <c r="G216" s="50">
        <v>0</v>
      </c>
      <c r="H216" s="50">
        <v>0</v>
      </c>
      <c r="I216" s="52">
        <v>0</v>
      </c>
    </row>
    <row r="217" spans="1:9" ht="21.1" customHeight="1" x14ac:dyDescent="0.25">
      <c r="A217" s="32" t="s">
        <v>56</v>
      </c>
      <c r="B217" s="7">
        <f t="shared" ref="B217:I217" si="52">SUM(B218:B221)</f>
        <v>54059</v>
      </c>
      <c r="C217" s="7">
        <f t="shared" si="52"/>
        <v>26</v>
      </c>
      <c r="D217" s="7">
        <f t="shared" si="52"/>
        <v>136</v>
      </c>
      <c r="E217" s="7">
        <f t="shared" si="52"/>
        <v>24440</v>
      </c>
      <c r="F217" s="7">
        <f t="shared" si="52"/>
        <v>24228</v>
      </c>
      <c r="G217" s="7">
        <f t="shared" si="52"/>
        <v>21</v>
      </c>
      <c r="H217" s="7">
        <f t="shared" si="52"/>
        <v>61</v>
      </c>
      <c r="I217" s="39">
        <f t="shared" si="52"/>
        <v>5391</v>
      </c>
    </row>
    <row r="218" spans="1:9" ht="16.5" customHeight="1" x14ac:dyDescent="0.25">
      <c r="A218" s="33" t="s">
        <v>5</v>
      </c>
      <c r="B218" s="7">
        <f>+E218+F218+I218</f>
        <v>13210</v>
      </c>
      <c r="C218" s="50">
        <v>7</v>
      </c>
      <c r="D218" s="52">
        <v>65</v>
      </c>
      <c r="E218" s="50">
        <v>8843</v>
      </c>
      <c r="F218" s="52">
        <v>3480</v>
      </c>
      <c r="G218" s="50">
        <v>5</v>
      </c>
      <c r="H218" s="50">
        <v>11</v>
      </c>
      <c r="I218" s="52">
        <v>887</v>
      </c>
    </row>
    <row r="219" spans="1:9" ht="16.5" customHeight="1" x14ac:dyDescent="0.25">
      <c r="A219" s="33" t="s">
        <v>21</v>
      </c>
      <c r="B219" s="7">
        <f>+E219+F219+I219</f>
        <v>12024</v>
      </c>
      <c r="C219" s="20">
        <v>11</v>
      </c>
      <c r="D219" s="20">
        <v>34</v>
      </c>
      <c r="E219" s="20">
        <v>9061</v>
      </c>
      <c r="F219" s="20">
        <v>1510</v>
      </c>
      <c r="G219" s="20">
        <v>6</v>
      </c>
      <c r="H219" s="20">
        <v>26</v>
      </c>
      <c r="I219" s="66">
        <v>1453</v>
      </c>
    </row>
    <row r="220" spans="1:9" ht="16.5" customHeight="1" x14ac:dyDescent="0.25">
      <c r="A220" s="33" t="s">
        <v>20</v>
      </c>
      <c r="B220" s="7">
        <f>+E220+F220+I220</f>
        <v>12050</v>
      </c>
      <c r="C220" s="20">
        <v>5</v>
      </c>
      <c r="D220" s="20">
        <v>10</v>
      </c>
      <c r="E220" s="20">
        <v>2805</v>
      </c>
      <c r="F220" s="20">
        <v>7172</v>
      </c>
      <c r="G220" s="20">
        <v>3</v>
      </c>
      <c r="H220" s="20">
        <v>5</v>
      </c>
      <c r="I220" s="66">
        <v>2073</v>
      </c>
    </row>
    <row r="221" spans="1:9" ht="16.5" customHeight="1" x14ac:dyDescent="0.25">
      <c r="A221" s="33" t="s">
        <v>34</v>
      </c>
      <c r="B221" s="7">
        <f>+E221+F221+I221</f>
        <v>16775</v>
      </c>
      <c r="C221" s="50">
        <v>3</v>
      </c>
      <c r="D221" s="52">
        <v>27</v>
      </c>
      <c r="E221" s="50">
        <v>3731</v>
      </c>
      <c r="F221" s="52">
        <v>12066</v>
      </c>
      <c r="G221" s="50">
        <v>7</v>
      </c>
      <c r="H221" s="50">
        <v>19</v>
      </c>
      <c r="I221" s="52">
        <v>978</v>
      </c>
    </row>
    <row r="222" spans="1:9" ht="21.1" customHeight="1" x14ac:dyDescent="0.25">
      <c r="A222" s="32" t="s">
        <v>12</v>
      </c>
      <c r="B222" s="7">
        <f t="shared" ref="B222:I222" si="53">SUM(B223:B226)</f>
        <v>4197</v>
      </c>
      <c r="C222" s="7">
        <f t="shared" si="53"/>
        <v>1</v>
      </c>
      <c r="D222" s="7">
        <f t="shared" si="53"/>
        <v>22</v>
      </c>
      <c r="E222" s="7">
        <f t="shared" si="53"/>
        <v>681</v>
      </c>
      <c r="F222" s="7">
        <f t="shared" si="53"/>
        <v>3449</v>
      </c>
      <c r="G222" s="7">
        <f t="shared" si="53"/>
        <v>1</v>
      </c>
      <c r="H222" s="7">
        <f t="shared" si="53"/>
        <v>5</v>
      </c>
      <c r="I222" s="39">
        <f t="shared" si="53"/>
        <v>67</v>
      </c>
    </row>
    <row r="223" spans="1:9" ht="16.5" customHeight="1" x14ac:dyDescent="0.25">
      <c r="A223" s="33" t="s">
        <v>5</v>
      </c>
      <c r="B223" s="7">
        <f>+E223+F223+I223</f>
        <v>748</v>
      </c>
      <c r="C223" s="50">
        <v>1</v>
      </c>
      <c r="D223" s="52">
        <v>22</v>
      </c>
      <c r="E223" s="50">
        <v>681</v>
      </c>
      <c r="F223" s="52">
        <v>0</v>
      </c>
      <c r="G223" s="50">
        <v>1</v>
      </c>
      <c r="H223" s="50">
        <v>5</v>
      </c>
      <c r="I223" s="52">
        <v>67</v>
      </c>
    </row>
    <row r="224" spans="1:9" ht="16.5" customHeight="1" x14ac:dyDescent="0.25">
      <c r="A224" s="33" t="s">
        <v>21</v>
      </c>
      <c r="B224" s="7">
        <f>+E224+F224+I224</f>
        <v>272</v>
      </c>
      <c r="C224" s="20">
        <v>0</v>
      </c>
      <c r="D224" s="20">
        <v>0</v>
      </c>
      <c r="E224" s="20">
        <v>0</v>
      </c>
      <c r="F224" s="20">
        <v>272</v>
      </c>
      <c r="G224" s="20">
        <v>0</v>
      </c>
      <c r="H224" s="20">
        <v>0</v>
      </c>
      <c r="I224" s="66">
        <v>0</v>
      </c>
    </row>
    <row r="225" spans="1:12" ht="16.5" customHeight="1" x14ac:dyDescent="0.25">
      <c r="A225" s="33" t="s">
        <v>20</v>
      </c>
      <c r="B225" s="7">
        <f>+E225+F225+I225</f>
        <v>2814</v>
      </c>
      <c r="C225" s="20">
        <v>0</v>
      </c>
      <c r="D225" s="20">
        <v>0</v>
      </c>
      <c r="E225" s="20">
        <v>0</v>
      </c>
      <c r="F225" s="20">
        <v>2814</v>
      </c>
      <c r="G225" s="20">
        <v>0</v>
      </c>
      <c r="H225" s="20">
        <v>0</v>
      </c>
      <c r="I225" s="66">
        <v>0</v>
      </c>
    </row>
    <row r="226" spans="1:12" ht="16.5" customHeight="1" x14ac:dyDescent="0.25">
      <c r="A226" s="33" t="s">
        <v>34</v>
      </c>
      <c r="B226" s="7">
        <f>+E226+F226+I226</f>
        <v>363</v>
      </c>
      <c r="C226" s="50">
        <v>0</v>
      </c>
      <c r="D226" s="52">
        <v>0</v>
      </c>
      <c r="E226" s="50">
        <v>0</v>
      </c>
      <c r="F226" s="52">
        <v>363</v>
      </c>
      <c r="G226" s="50">
        <v>0</v>
      </c>
      <c r="H226" s="50">
        <v>0</v>
      </c>
      <c r="I226" s="52">
        <v>0</v>
      </c>
    </row>
    <row r="227" spans="1:12" ht="21.75" customHeight="1" x14ac:dyDescent="0.25">
      <c r="A227" s="32" t="s">
        <v>6</v>
      </c>
      <c r="B227" s="7">
        <f>SUM(B228:B231)</f>
        <v>16358</v>
      </c>
      <c r="C227" s="7">
        <f t="shared" ref="C227:I227" si="54">SUM(C228:C231)</f>
        <v>6</v>
      </c>
      <c r="D227" s="7">
        <f t="shared" si="54"/>
        <v>6</v>
      </c>
      <c r="E227" s="7">
        <f t="shared" si="54"/>
        <v>7604</v>
      </c>
      <c r="F227" s="7">
        <f t="shared" si="54"/>
        <v>7813</v>
      </c>
      <c r="G227" s="7">
        <f t="shared" si="54"/>
        <v>7</v>
      </c>
      <c r="H227" s="7">
        <f t="shared" si="54"/>
        <v>11</v>
      </c>
      <c r="I227" s="39">
        <f t="shared" si="54"/>
        <v>941</v>
      </c>
    </row>
    <row r="228" spans="1:12" ht="18" customHeight="1" x14ac:dyDescent="0.25">
      <c r="A228" s="33" t="s">
        <v>5</v>
      </c>
      <c r="B228" s="7">
        <f>+E228+F228+I228</f>
        <v>9713</v>
      </c>
      <c r="C228" s="51">
        <v>4</v>
      </c>
      <c r="D228" s="51">
        <v>4</v>
      </c>
      <c r="E228" s="51">
        <v>7411</v>
      </c>
      <c r="F228" s="52">
        <v>2018</v>
      </c>
      <c r="G228" s="51">
        <v>1</v>
      </c>
      <c r="H228" s="51">
        <v>1</v>
      </c>
      <c r="I228" s="56">
        <v>284</v>
      </c>
    </row>
    <row r="229" spans="1:12" ht="18" customHeight="1" x14ac:dyDescent="0.25">
      <c r="A229" s="33" t="s">
        <v>21</v>
      </c>
      <c r="B229" s="7">
        <f>+E229+F229+I229</f>
        <v>4699</v>
      </c>
      <c r="C229" s="20">
        <v>1</v>
      </c>
      <c r="D229" s="20">
        <v>1</v>
      </c>
      <c r="E229" s="20">
        <v>98</v>
      </c>
      <c r="F229" s="20">
        <v>4601</v>
      </c>
      <c r="G229" s="20">
        <v>0</v>
      </c>
      <c r="H229" s="20">
        <v>0</v>
      </c>
      <c r="I229" s="66">
        <v>0</v>
      </c>
    </row>
    <row r="230" spans="1:12" ht="18" customHeight="1" x14ac:dyDescent="0.25">
      <c r="A230" s="33" t="s">
        <v>20</v>
      </c>
      <c r="B230" s="7">
        <f>+E230+F230+I230</f>
        <v>587</v>
      </c>
      <c r="C230" s="20">
        <v>0</v>
      </c>
      <c r="D230" s="20">
        <v>0</v>
      </c>
      <c r="E230" s="20">
        <v>0</v>
      </c>
      <c r="F230" s="20">
        <v>8</v>
      </c>
      <c r="G230" s="20">
        <v>4</v>
      </c>
      <c r="H230" s="20">
        <v>8</v>
      </c>
      <c r="I230" s="66">
        <v>579</v>
      </c>
    </row>
    <row r="231" spans="1:12" ht="16.5" customHeight="1" x14ac:dyDescent="0.25">
      <c r="A231" s="33" t="s">
        <v>34</v>
      </c>
      <c r="B231" s="7">
        <f>+E231+F231+I231</f>
        <v>1359</v>
      </c>
      <c r="C231" s="51">
        <v>1</v>
      </c>
      <c r="D231" s="51">
        <v>1</v>
      </c>
      <c r="E231" s="51">
        <v>95</v>
      </c>
      <c r="F231" s="52">
        <v>1186</v>
      </c>
      <c r="G231" s="51">
        <v>2</v>
      </c>
      <c r="H231" s="51">
        <v>2</v>
      </c>
      <c r="I231" s="56">
        <v>78</v>
      </c>
    </row>
    <row r="232" spans="1:12" ht="21.1" customHeight="1" x14ac:dyDescent="0.25">
      <c r="A232" s="32" t="s">
        <v>65</v>
      </c>
      <c r="B232" s="7">
        <f t="shared" ref="B232:I232" si="55">SUM(B233:B233)</f>
        <v>1707</v>
      </c>
      <c r="C232" s="7">
        <f t="shared" si="55"/>
        <v>0</v>
      </c>
      <c r="D232" s="7">
        <f t="shared" si="55"/>
        <v>0</v>
      </c>
      <c r="E232" s="7">
        <f t="shared" si="55"/>
        <v>0</v>
      </c>
      <c r="F232" s="7">
        <f t="shared" si="55"/>
        <v>0</v>
      </c>
      <c r="G232" s="7">
        <f t="shared" si="55"/>
        <v>3</v>
      </c>
      <c r="H232" s="7">
        <f t="shared" si="55"/>
        <v>3</v>
      </c>
      <c r="I232" s="39">
        <f t="shared" si="55"/>
        <v>1707</v>
      </c>
    </row>
    <row r="233" spans="1:12" ht="17.5" customHeight="1" x14ac:dyDescent="0.25">
      <c r="A233" s="33" t="s">
        <v>5</v>
      </c>
      <c r="B233" s="7">
        <f>+E233+F233+I233</f>
        <v>1707</v>
      </c>
      <c r="C233" s="51">
        <v>0</v>
      </c>
      <c r="D233" s="51">
        <v>0</v>
      </c>
      <c r="E233" s="51">
        <v>0</v>
      </c>
      <c r="F233" s="51">
        <v>0</v>
      </c>
      <c r="G233" s="51">
        <v>3</v>
      </c>
      <c r="H233" s="51">
        <v>3</v>
      </c>
      <c r="I233" s="56">
        <v>1707</v>
      </c>
      <c r="L233" s="16"/>
    </row>
    <row r="234" spans="1:12" ht="22.6" customHeight="1" x14ac:dyDescent="0.25">
      <c r="A234" s="31" t="s">
        <v>28</v>
      </c>
      <c r="B234" s="7"/>
      <c r="C234" s="50"/>
      <c r="D234" s="52"/>
      <c r="E234" s="50"/>
      <c r="F234" s="52"/>
      <c r="G234" s="50"/>
      <c r="H234" s="50"/>
      <c r="I234" s="52"/>
    </row>
    <row r="235" spans="1:12" ht="21.75" customHeight="1" x14ac:dyDescent="0.25">
      <c r="A235" s="32" t="s">
        <v>63</v>
      </c>
      <c r="B235" s="7">
        <f>SUM(B236:B239)</f>
        <v>2682</v>
      </c>
      <c r="C235" s="7">
        <f>SUM(C236:C239)</f>
        <v>2</v>
      </c>
      <c r="D235" s="7">
        <f t="shared" ref="D235" si="56">SUM(D236:D239)</f>
        <v>10</v>
      </c>
      <c r="E235" s="7">
        <f>SUM(E236:E239)</f>
        <v>957</v>
      </c>
      <c r="F235" s="7">
        <f>SUM(F236:F239)</f>
        <v>1229</v>
      </c>
      <c r="G235" s="7">
        <f>SUM(G236:G239)</f>
        <v>5</v>
      </c>
      <c r="H235" s="7">
        <f>SUM(H236:H239)</f>
        <v>63</v>
      </c>
      <c r="I235" s="12">
        <f>SUM(I236:I239)</f>
        <v>496</v>
      </c>
      <c r="K235" s="16"/>
      <c r="L235" s="16"/>
    </row>
    <row r="236" spans="1:12" ht="16.5" customHeight="1" x14ac:dyDescent="0.25">
      <c r="A236" s="33" t="s">
        <v>5</v>
      </c>
      <c r="B236" s="7">
        <f>+E236+F236+I236</f>
        <v>618</v>
      </c>
      <c r="C236" s="51">
        <v>0</v>
      </c>
      <c r="D236" s="51">
        <v>0</v>
      </c>
      <c r="E236" s="51">
        <v>0</v>
      </c>
      <c r="F236" s="51">
        <v>437</v>
      </c>
      <c r="G236" s="51">
        <v>2</v>
      </c>
      <c r="H236" s="51">
        <v>16</v>
      </c>
      <c r="I236" s="56">
        <v>181</v>
      </c>
      <c r="L236" s="16"/>
    </row>
    <row r="237" spans="1:12" ht="16.5" customHeight="1" x14ac:dyDescent="0.25">
      <c r="A237" s="33" t="s">
        <v>21</v>
      </c>
      <c r="B237" s="7">
        <f>+E237+F237+I237</f>
        <v>1036</v>
      </c>
      <c r="C237" s="20">
        <v>2</v>
      </c>
      <c r="D237" s="20">
        <v>10</v>
      </c>
      <c r="E237" s="20">
        <v>957</v>
      </c>
      <c r="F237" s="20">
        <v>29</v>
      </c>
      <c r="G237" s="20">
        <v>2</v>
      </c>
      <c r="H237" s="20">
        <v>27</v>
      </c>
      <c r="I237" s="21">
        <v>50</v>
      </c>
      <c r="K237" s="16"/>
    </row>
    <row r="238" spans="1:12" ht="16.5" customHeight="1" x14ac:dyDescent="0.25">
      <c r="A238" s="33" t="s">
        <v>20</v>
      </c>
      <c r="B238" s="7">
        <f>+E238+F238+I238</f>
        <v>63</v>
      </c>
      <c r="C238" s="20">
        <v>0</v>
      </c>
      <c r="D238" s="20">
        <v>0</v>
      </c>
      <c r="E238" s="20">
        <v>0</v>
      </c>
      <c r="F238" s="20">
        <v>63</v>
      </c>
      <c r="G238" s="20">
        <v>0</v>
      </c>
      <c r="H238" s="20">
        <v>0</v>
      </c>
      <c r="I238" s="66">
        <v>0</v>
      </c>
      <c r="K238" s="16"/>
    </row>
    <row r="239" spans="1:12" ht="16.5" customHeight="1" x14ac:dyDescent="0.25">
      <c r="A239" s="33" t="s">
        <v>34</v>
      </c>
      <c r="B239" s="7">
        <f>+E239+F239+I239</f>
        <v>965</v>
      </c>
      <c r="C239" s="51">
        <v>0</v>
      </c>
      <c r="D239" s="56">
        <v>0</v>
      </c>
      <c r="E239" s="51">
        <v>0</v>
      </c>
      <c r="F239" s="56">
        <v>700</v>
      </c>
      <c r="G239" s="51">
        <v>1</v>
      </c>
      <c r="H239" s="51">
        <v>20</v>
      </c>
      <c r="I239" s="57">
        <v>265</v>
      </c>
      <c r="K239" s="16"/>
    </row>
    <row r="240" spans="1:12" s="4" customFormat="1" ht="21.75" customHeight="1" x14ac:dyDescent="0.25">
      <c r="A240" s="65" t="s">
        <v>64</v>
      </c>
      <c r="B240" s="7">
        <f t="shared" ref="B240:I240" si="57">SUM(B241:B242)</f>
        <v>975</v>
      </c>
      <c r="C240" s="7">
        <f t="shared" si="57"/>
        <v>1</v>
      </c>
      <c r="D240" s="7">
        <f t="shared" si="57"/>
        <v>1</v>
      </c>
      <c r="E240" s="7">
        <f t="shared" si="57"/>
        <v>30</v>
      </c>
      <c r="F240" s="7">
        <f t="shared" si="57"/>
        <v>945</v>
      </c>
      <c r="G240" s="7">
        <f t="shared" si="57"/>
        <v>0</v>
      </c>
      <c r="H240" s="7">
        <f t="shared" si="57"/>
        <v>0</v>
      </c>
      <c r="I240" s="39">
        <f t="shared" si="57"/>
        <v>0</v>
      </c>
      <c r="J240" s="40"/>
    </row>
    <row r="241" spans="1:13" ht="16.5" customHeight="1" x14ac:dyDescent="0.25">
      <c r="A241" s="33" t="s">
        <v>20</v>
      </c>
      <c r="B241" s="7">
        <f>+E241+F241+I241</f>
        <v>30</v>
      </c>
      <c r="C241" s="20">
        <v>1</v>
      </c>
      <c r="D241" s="20">
        <v>1</v>
      </c>
      <c r="E241" s="20">
        <v>30</v>
      </c>
      <c r="F241" s="20">
        <v>0</v>
      </c>
      <c r="G241" s="20">
        <v>0</v>
      </c>
      <c r="H241" s="20">
        <v>0</v>
      </c>
      <c r="I241" s="66">
        <v>0</v>
      </c>
      <c r="J241" s="40"/>
      <c r="K241" s="16"/>
    </row>
    <row r="242" spans="1:13" ht="16.5" customHeight="1" x14ac:dyDescent="0.25">
      <c r="A242" s="33" t="s">
        <v>34</v>
      </c>
      <c r="B242" s="7">
        <f>+E242+F242+I242</f>
        <v>945</v>
      </c>
      <c r="C242" s="51">
        <v>0</v>
      </c>
      <c r="D242" s="56">
        <v>0</v>
      </c>
      <c r="E242" s="51">
        <v>0</v>
      </c>
      <c r="F242" s="56">
        <v>945</v>
      </c>
      <c r="G242" s="51">
        <v>0</v>
      </c>
      <c r="H242" s="51">
        <v>0</v>
      </c>
      <c r="I242" s="57">
        <v>0</v>
      </c>
      <c r="J242" s="40"/>
      <c r="K242" s="16"/>
    </row>
    <row r="243" spans="1:13" ht="21.75" customHeight="1" x14ac:dyDescent="0.25">
      <c r="A243" s="32" t="s">
        <v>39</v>
      </c>
      <c r="B243" s="7">
        <f t="shared" ref="B243:G243" si="58">SUM(B244:B247)</f>
        <v>640</v>
      </c>
      <c r="C243" s="7">
        <f t="shared" si="58"/>
        <v>1</v>
      </c>
      <c r="D243" s="7">
        <f t="shared" si="58"/>
        <v>1</v>
      </c>
      <c r="E243" s="7">
        <f t="shared" si="58"/>
        <v>184</v>
      </c>
      <c r="F243" s="7">
        <f t="shared" si="58"/>
        <v>414</v>
      </c>
      <c r="G243" s="7">
        <f t="shared" si="58"/>
        <v>1</v>
      </c>
      <c r="H243" s="7">
        <f t="shared" ref="H243:I243" si="59">SUM(H244:H247)</f>
        <v>3</v>
      </c>
      <c r="I243" s="12">
        <f t="shared" si="59"/>
        <v>42</v>
      </c>
      <c r="J243" s="40"/>
      <c r="L243" s="16"/>
    </row>
    <row r="244" spans="1:13" ht="16.5" customHeight="1" x14ac:dyDescent="0.25">
      <c r="A244" s="33" t="s">
        <v>5</v>
      </c>
      <c r="B244" s="7">
        <f>+E244+F244+I244</f>
        <v>49</v>
      </c>
      <c r="C244" s="51">
        <v>0</v>
      </c>
      <c r="D244" s="51">
        <v>0</v>
      </c>
      <c r="E244" s="51">
        <v>0</v>
      </c>
      <c r="F244" s="51">
        <v>49</v>
      </c>
      <c r="G244" s="51">
        <v>0</v>
      </c>
      <c r="H244" s="51">
        <v>0</v>
      </c>
      <c r="I244" s="57">
        <v>0</v>
      </c>
    </row>
    <row r="245" spans="1:13" ht="16.5" customHeight="1" x14ac:dyDescent="0.25">
      <c r="A245" s="33" t="s">
        <v>21</v>
      </c>
      <c r="B245" s="7">
        <f>+E245+F245+I245</f>
        <v>518</v>
      </c>
      <c r="C245" s="20">
        <v>1</v>
      </c>
      <c r="D245" s="20">
        <v>1</v>
      </c>
      <c r="E245" s="20">
        <v>184</v>
      </c>
      <c r="F245" s="20">
        <v>334</v>
      </c>
      <c r="G245" s="20">
        <v>0</v>
      </c>
      <c r="H245" s="20">
        <v>0</v>
      </c>
      <c r="I245" s="21">
        <v>0</v>
      </c>
      <c r="M245" s="16"/>
    </row>
    <row r="246" spans="1:13" ht="16.5" customHeight="1" x14ac:dyDescent="0.25">
      <c r="A246" s="33" t="s">
        <v>20</v>
      </c>
      <c r="B246" s="7">
        <f>+E246+F246+I246</f>
        <v>56</v>
      </c>
      <c r="C246" s="20">
        <v>0</v>
      </c>
      <c r="D246" s="20">
        <v>0</v>
      </c>
      <c r="E246" s="20">
        <v>0</v>
      </c>
      <c r="F246" s="20">
        <v>14</v>
      </c>
      <c r="G246" s="20">
        <v>1</v>
      </c>
      <c r="H246" s="20">
        <v>3</v>
      </c>
      <c r="I246" s="66">
        <v>42</v>
      </c>
      <c r="M246" s="16"/>
    </row>
    <row r="247" spans="1:13" ht="16.5" customHeight="1" x14ac:dyDescent="0.25">
      <c r="A247" s="33" t="s">
        <v>34</v>
      </c>
      <c r="B247" s="7">
        <f>+E247+F247+I247</f>
        <v>17</v>
      </c>
      <c r="C247" s="51">
        <v>0</v>
      </c>
      <c r="D247" s="56">
        <v>0</v>
      </c>
      <c r="E247" s="51">
        <v>0</v>
      </c>
      <c r="F247" s="56">
        <v>17</v>
      </c>
      <c r="G247" s="51">
        <v>0</v>
      </c>
      <c r="H247" s="51">
        <v>0</v>
      </c>
      <c r="I247" s="57">
        <v>0</v>
      </c>
      <c r="M247" s="16"/>
    </row>
    <row r="248" spans="1:13" ht="21.75" customHeight="1" x14ac:dyDescent="0.25">
      <c r="A248" s="32" t="s">
        <v>59</v>
      </c>
      <c r="B248" s="19">
        <f>SUM(B249:B252)</f>
        <v>4809</v>
      </c>
      <c r="C248" s="34">
        <f t="shared" ref="C248:E248" si="60">SUM(C249:C252)</f>
        <v>1</v>
      </c>
      <c r="D248" s="34">
        <f t="shared" si="60"/>
        <v>1</v>
      </c>
      <c r="E248" s="34">
        <f t="shared" si="60"/>
        <v>186</v>
      </c>
      <c r="F248" s="34">
        <f>SUM(F249:F252)</f>
        <v>4148</v>
      </c>
      <c r="G248" s="34">
        <f t="shared" ref="G248:I248" si="61">SUM(G249:G252)</f>
        <v>2</v>
      </c>
      <c r="H248" s="34">
        <f t="shared" si="61"/>
        <v>4</v>
      </c>
      <c r="I248" s="47">
        <f t="shared" si="61"/>
        <v>475</v>
      </c>
    </row>
    <row r="249" spans="1:13" ht="16.5" customHeight="1" x14ac:dyDescent="0.25">
      <c r="A249" s="33" t="s">
        <v>5</v>
      </c>
      <c r="B249" s="7">
        <f>+E249+F249+I249</f>
        <v>3864</v>
      </c>
      <c r="C249" s="20">
        <v>0</v>
      </c>
      <c r="D249" s="21">
        <v>0</v>
      </c>
      <c r="E249" s="20">
        <v>0</v>
      </c>
      <c r="F249" s="21">
        <v>3864</v>
      </c>
      <c r="G249" s="20">
        <v>0</v>
      </c>
      <c r="H249" s="20">
        <v>0</v>
      </c>
      <c r="I249" s="21">
        <v>0</v>
      </c>
    </row>
    <row r="250" spans="1:13" ht="16.5" customHeight="1" x14ac:dyDescent="0.25">
      <c r="A250" s="33" t="s">
        <v>21</v>
      </c>
      <c r="B250" s="7">
        <f>+E250+F250+I250</f>
        <v>615</v>
      </c>
      <c r="C250" s="51">
        <v>1</v>
      </c>
      <c r="D250" s="51">
        <v>1</v>
      </c>
      <c r="E250" s="51">
        <v>186</v>
      </c>
      <c r="F250" s="51">
        <v>0</v>
      </c>
      <c r="G250" s="51">
        <v>1</v>
      </c>
      <c r="H250" s="51">
        <v>3</v>
      </c>
      <c r="I250" s="57">
        <v>429</v>
      </c>
    </row>
    <row r="251" spans="1:13" ht="16.5" customHeight="1" x14ac:dyDescent="0.25">
      <c r="A251" s="33" t="s">
        <v>20</v>
      </c>
      <c r="B251" s="7">
        <f>+E251+F251+I251</f>
        <v>284</v>
      </c>
      <c r="C251" s="20">
        <v>0</v>
      </c>
      <c r="D251" s="20">
        <v>0</v>
      </c>
      <c r="E251" s="20">
        <v>0</v>
      </c>
      <c r="F251" s="20">
        <v>284</v>
      </c>
      <c r="G251" s="20">
        <v>0</v>
      </c>
      <c r="H251" s="20">
        <v>0</v>
      </c>
      <c r="I251" s="66">
        <v>0</v>
      </c>
    </row>
    <row r="252" spans="1:13" ht="16.5" customHeight="1" x14ac:dyDescent="0.25">
      <c r="A252" s="33" t="s">
        <v>34</v>
      </c>
      <c r="B252" s="7">
        <f>+E252+F252+I252</f>
        <v>46</v>
      </c>
      <c r="C252" s="51">
        <v>0</v>
      </c>
      <c r="D252" s="51">
        <v>0</v>
      </c>
      <c r="E252" s="51">
        <v>0</v>
      </c>
      <c r="F252" s="51">
        <v>0</v>
      </c>
      <c r="G252" s="51">
        <v>1</v>
      </c>
      <c r="H252" s="51">
        <v>1</v>
      </c>
      <c r="I252" s="56">
        <v>46</v>
      </c>
    </row>
    <row r="253" spans="1:13" ht="21.75" customHeight="1" x14ac:dyDescent="0.25">
      <c r="A253" s="32" t="s">
        <v>53</v>
      </c>
      <c r="B253" s="7">
        <f t="shared" ref="B253:I253" si="62">SUM(B254:B257)</f>
        <v>18647</v>
      </c>
      <c r="C253" s="7">
        <f t="shared" si="62"/>
        <v>10</v>
      </c>
      <c r="D253" s="7">
        <f t="shared" si="62"/>
        <v>10</v>
      </c>
      <c r="E253" s="7">
        <f t="shared" si="62"/>
        <v>7722</v>
      </c>
      <c r="F253" s="7">
        <f t="shared" si="62"/>
        <v>9409</v>
      </c>
      <c r="G253" s="7">
        <f t="shared" si="62"/>
        <v>6</v>
      </c>
      <c r="H253" s="7">
        <f t="shared" si="62"/>
        <v>7</v>
      </c>
      <c r="I253" s="39">
        <f t="shared" si="62"/>
        <v>1516</v>
      </c>
    </row>
    <row r="254" spans="1:13" ht="16.5" customHeight="1" x14ac:dyDescent="0.25">
      <c r="A254" s="33" t="s">
        <v>5</v>
      </c>
      <c r="B254" s="7">
        <f>+E254+F254+I254</f>
        <v>2629</v>
      </c>
      <c r="C254" s="51">
        <v>2</v>
      </c>
      <c r="D254" s="51">
        <v>2</v>
      </c>
      <c r="E254" s="51">
        <v>1368</v>
      </c>
      <c r="F254" s="51">
        <v>883</v>
      </c>
      <c r="G254" s="51">
        <v>1</v>
      </c>
      <c r="H254" s="51">
        <v>1</v>
      </c>
      <c r="I254" s="56">
        <v>378</v>
      </c>
    </row>
    <row r="255" spans="1:13" ht="16.5" customHeight="1" x14ac:dyDescent="0.25">
      <c r="A255" s="33" t="s">
        <v>21</v>
      </c>
      <c r="B255" s="19">
        <f>+E255+F255+I255</f>
        <v>3839</v>
      </c>
      <c r="C255" s="20">
        <v>1</v>
      </c>
      <c r="D255" s="20">
        <v>1</v>
      </c>
      <c r="E255" s="20">
        <v>252</v>
      </c>
      <c r="F255" s="20">
        <v>3477</v>
      </c>
      <c r="G255" s="20">
        <v>3</v>
      </c>
      <c r="H255" s="20">
        <v>4</v>
      </c>
      <c r="I255" s="66">
        <v>110</v>
      </c>
    </row>
    <row r="256" spans="1:13" ht="16.5" customHeight="1" x14ac:dyDescent="0.25">
      <c r="A256" s="33" t="s">
        <v>20</v>
      </c>
      <c r="B256" s="19">
        <f>+E256+F256+I256</f>
        <v>3482</v>
      </c>
      <c r="C256" s="20">
        <v>4</v>
      </c>
      <c r="D256" s="20">
        <v>4</v>
      </c>
      <c r="E256" s="20">
        <v>2469</v>
      </c>
      <c r="F256" s="20">
        <v>1013</v>
      </c>
      <c r="G256" s="20">
        <v>0</v>
      </c>
      <c r="H256" s="20">
        <v>0</v>
      </c>
      <c r="I256" s="66">
        <v>0</v>
      </c>
    </row>
    <row r="257" spans="1:9" ht="16.5" customHeight="1" x14ac:dyDescent="0.25">
      <c r="A257" s="33" t="s">
        <v>34</v>
      </c>
      <c r="B257" s="19">
        <f>+E257+F257+I257</f>
        <v>8697</v>
      </c>
      <c r="C257" s="51">
        <v>3</v>
      </c>
      <c r="D257" s="56">
        <v>3</v>
      </c>
      <c r="E257" s="51">
        <v>3633</v>
      </c>
      <c r="F257" s="56">
        <v>4036</v>
      </c>
      <c r="G257" s="27">
        <v>2</v>
      </c>
      <c r="H257" s="27">
        <v>2</v>
      </c>
      <c r="I257" s="37">
        <v>1028</v>
      </c>
    </row>
    <row r="258" spans="1:9" ht="5.3" customHeight="1" x14ac:dyDescent="0.25">
      <c r="A258" s="15"/>
      <c r="B258" s="8"/>
      <c r="C258" s="8"/>
      <c r="D258" s="9"/>
      <c r="E258" s="8"/>
      <c r="F258" s="9"/>
      <c r="G258" s="8"/>
      <c r="H258" s="8"/>
      <c r="I258" s="38"/>
    </row>
    <row r="259" spans="1:9" ht="18" customHeight="1" x14ac:dyDescent="0.25">
      <c r="A259" s="68" t="s">
        <v>68</v>
      </c>
      <c r="B259" s="69"/>
      <c r="C259" s="69"/>
      <c r="D259" s="69"/>
      <c r="E259" s="69"/>
      <c r="F259" s="69"/>
      <c r="G259" s="69"/>
      <c r="H259" s="69"/>
      <c r="I259" s="1"/>
    </row>
    <row r="260" spans="1:9" x14ac:dyDescent="0.25">
      <c r="A260" s="70" t="s">
        <v>67</v>
      </c>
      <c r="B260" s="69"/>
      <c r="C260" s="69"/>
      <c r="D260" s="69"/>
      <c r="E260" s="69"/>
      <c r="F260" s="69"/>
      <c r="G260" s="69"/>
      <c r="H260" s="69"/>
      <c r="I260" s="1"/>
    </row>
    <row r="261" spans="1:9" x14ac:dyDescent="0.25">
      <c r="A261" s="69" t="s">
        <v>26</v>
      </c>
      <c r="B261" s="69"/>
      <c r="C261" s="69"/>
      <c r="D261" s="69"/>
      <c r="E261" s="69"/>
      <c r="F261" s="69"/>
      <c r="G261" s="69"/>
      <c r="H261" s="69"/>
      <c r="I261" s="1"/>
    </row>
    <row r="262" spans="1:9" x14ac:dyDescent="0.25">
      <c r="A262" s="69" t="s">
        <v>69</v>
      </c>
      <c r="B262" s="2"/>
      <c r="C262" s="1"/>
      <c r="D262" s="1"/>
      <c r="E262" s="1"/>
      <c r="F262" s="1"/>
      <c r="G262" s="1"/>
      <c r="H262" s="1"/>
      <c r="I262" s="1"/>
    </row>
    <row r="263" spans="1:9" x14ac:dyDescent="0.25">
      <c r="A263" s="69" t="s">
        <v>27</v>
      </c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69" t="s">
        <v>71</v>
      </c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69" t="s">
        <v>70</v>
      </c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2" t="s">
        <v>18</v>
      </c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69" t="s">
        <v>19</v>
      </c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 t="s">
        <v>29</v>
      </c>
      <c r="B268" s="1"/>
      <c r="C268" s="1"/>
      <c r="D268" s="1"/>
      <c r="E268" s="1"/>
      <c r="F268" s="1"/>
      <c r="G268" s="1"/>
      <c r="H268" s="1"/>
      <c r="I268" s="1"/>
    </row>
  </sheetData>
  <mergeCells count="11">
    <mergeCell ref="A1:I1"/>
    <mergeCell ref="A2:I2"/>
    <mergeCell ref="A3:I3"/>
    <mergeCell ref="A5:I5"/>
    <mergeCell ref="A6:I6"/>
    <mergeCell ref="A8:A11"/>
    <mergeCell ref="B8:B11"/>
    <mergeCell ref="C8:I8"/>
    <mergeCell ref="C9:E10"/>
    <mergeCell ref="F9:I9"/>
    <mergeCell ref="G10:I10"/>
  </mergeCells>
  <printOptions horizontalCentered="1"/>
  <pageMargins left="0.74803149606299213" right="0.74803149606299213" top="0.98425196850393704" bottom="0.98425196850393704" header="0" footer="0.51181102362204722"/>
  <pageSetup scale="64" firstPageNumber="11" orientation="portrait" useFirstPageNumber="1" r:id="rId1"/>
  <rowBreaks count="6" manualBreakCount="6">
    <brk id="56" max="8" man="1"/>
    <brk id="103" max="8" man="1"/>
    <brk id="147" max="8" man="1"/>
    <brk id="147" max="8" man="1"/>
    <brk id="190" max="8" man="1"/>
    <brk id="233" max="8" man="1"/>
  </rowBreaks>
  <ignoredErrors>
    <ignoredError sqref="F243 B252:B257 B59 B235:B240 B54 B20:B52 B61:B101 B164:B168 B149:B153 B155:B162 B216:B232 B201:B205 B207:B211 B243:B250 B192:B195 B198 B105:B124 B126:B147 G170 B171:B190 B212:B214" formula="1"/>
    <ignoredError sqref="F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CHRISTOFER ZHANG</cp:lastModifiedBy>
  <cp:lastPrinted>2026-04-22T19:18:28Z</cp:lastPrinted>
  <dcterms:created xsi:type="dcterms:W3CDTF">2022-03-04T17:09:21Z</dcterms:created>
  <dcterms:modified xsi:type="dcterms:W3CDTF">2026-04-22T19:29:15Z</dcterms:modified>
</cp:coreProperties>
</file>